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workbookProtection lockStructure="1"/>
  <bookViews>
    <workbookView xWindow="0" yWindow="0" windowWidth="28800" windowHeight="10935" activeTab="0"/>
  </bookViews>
  <sheets>
    <sheet name="List 1" sheetId="3" r:id="rId1"/>
  </sheets>
  <definedNames>
    <definedName name="_xlnm.Print_Area" localSheetId="0">'List 1'!$B$2:$K$48</definedName>
  </definedNames>
  <calcPr calcId="145621"/>
  <extLst/>
</workbook>
</file>

<file path=xl/sharedStrings.xml><?xml version="1.0" encoding="utf-8"?>
<sst xmlns="http://schemas.openxmlformats.org/spreadsheetml/2006/main" count="57" uniqueCount="57">
  <si>
    <t>L 39C</t>
  </si>
  <si>
    <t>Z 142CAF</t>
  </si>
  <si>
    <t>Mi 2</t>
  </si>
  <si>
    <t>Typ letadla</t>
  </si>
  <si>
    <t>Mi 17</t>
  </si>
  <si>
    <t>EV-97</t>
  </si>
  <si>
    <t xml:space="preserve">Pojistná částka kasko                </t>
  </si>
  <si>
    <t>0103</t>
  </si>
  <si>
    <t>0113</t>
  </si>
  <si>
    <t>0115</t>
  </si>
  <si>
    <t>0441</t>
  </si>
  <si>
    <t>0445</t>
  </si>
  <si>
    <t>0444</t>
  </si>
  <si>
    <t>0448</t>
  </si>
  <si>
    <t>0551</t>
  </si>
  <si>
    <t>0556</t>
  </si>
  <si>
    <t>0557</t>
  </si>
  <si>
    <t>0558</t>
  </si>
  <si>
    <t>0559</t>
  </si>
  <si>
    <t>0566</t>
  </si>
  <si>
    <t>0567</t>
  </si>
  <si>
    <t>0568</t>
  </si>
  <si>
    <t>0711</t>
  </si>
  <si>
    <t>0825</t>
  </si>
  <si>
    <t>0836</t>
  </si>
  <si>
    <t>0828</t>
  </si>
  <si>
    <t>0928</t>
  </si>
  <si>
    <t>0731</t>
  </si>
  <si>
    <t xml:space="preserve">Sleva za bezeškodný průběh při obnově kaska pojištění (v %)-dle doložky AVN85
</t>
  </si>
  <si>
    <t>Vše v Kč bez DPH</t>
  </si>
  <si>
    <t>Tato sleva se uplatní za předpokladu bezeškodního průběhu a obnovy pojištění, ve druhém a třetím roce pojistného období</t>
  </si>
  <si>
    <t>Z 43</t>
  </si>
  <si>
    <t xml:space="preserve">TARIFIKAČNÍ TABULKA </t>
  </si>
  <si>
    <t>Z 142</t>
  </si>
  <si>
    <t>OK-PNE</t>
  </si>
  <si>
    <t>OK-WOI</t>
  </si>
  <si>
    <t>0832</t>
  </si>
  <si>
    <t>JAK-11  (C-11)</t>
  </si>
  <si>
    <t>OK-JZE</t>
  </si>
  <si>
    <t>12 400 000 CZK</t>
  </si>
  <si>
    <t>2617</t>
  </si>
  <si>
    <t xml:space="preserve"> Pojistné kasko
(za pojistnou dobu 
33 měsíců, v Kč)</t>
  </si>
  <si>
    <t xml:space="preserve"> Pojistné odpovědnost
(za pojistnou dobu 
33 měsíců, v Kč)</t>
  </si>
  <si>
    <t>Celkové pojistné (za pojistné pojistnou dobu 
33 měsíců, v Kč)</t>
  </si>
  <si>
    <t>0835</t>
  </si>
  <si>
    <t>L 410UVP</t>
  </si>
  <si>
    <t>Poznávací značka</t>
  </si>
  <si>
    <t>Pojistné kasko
(za pojistné období 
12 měsíců, v Kč)</t>
  </si>
  <si>
    <t>Pojistné odpovědnost
(za pojistné období 
12 měsíců, v Kč)</t>
  </si>
  <si>
    <t>Celkové pojistné (za pojistné období 
12 měsíců, v Kč)</t>
  </si>
  <si>
    <r>
      <t xml:space="preserve">Celkové pojistné za </t>
    </r>
    <r>
      <rPr>
        <b/>
        <sz val="11"/>
        <rFont val="Times New Roman"/>
        <family val="1"/>
      </rPr>
      <t>kasko pojištění</t>
    </r>
    <r>
      <rPr>
        <sz val="11"/>
        <rFont val="Times New Roman"/>
        <family val="1"/>
      </rPr>
      <t xml:space="preserve"> za pojistnou dobu 33 měsíců (součet pojistného uvedeného výše v tomto sloupci)</t>
    </r>
  </si>
  <si>
    <r>
      <t xml:space="preserve">Celkové pojistné za </t>
    </r>
    <r>
      <rPr>
        <b/>
        <sz val="11"/>
        <rFont val="Times New Roman"/>
        <family val="1"/>
      </rPr>
      <t>odpovědnostní pojištění</t>
    </r>
    <r>
      <rPr>
        <sz val="11"/>
        <rFont val="Times New Roman"/>
        <family val="1"/>
      </rPr>
      <t xml:space="preserve"> za pojistnou dobu 33 měsíců (součet pojistného uvedeného výše v tomto sloupci)</t>
    </r>
  </si>
  <si>
    <t>Pojistné za pojistnou dobu 33 měsíců za pojištění kasko a odpovědností</t>
  </si>
  <si>
    <t>Toto pojistné představuje součet pojistného za dobu 33 měsíců za kasko pojištění a odpovědnostní pojištění (viz příloha ZD č. 3)</t>
  </si>
  <si>
    <t>Kombinovaný limit pojistného plnění</t>
  </si>
  <si>
    <t>0457</t>
  </si>
  <si>
    <t>Příloha č. 4.4     Část č. 4 - Pojištění škod způsobených provozem letadla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</si>
</sst>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Kč&quot;"/>
    <numFmt numFmtId="165" formatCode="#,##0\ [$CZK]"/>
    <numFmt numFmtId="166" formatCode="#,##0\ [$SDR]"/>
    <numFmt numFmtId="167" formatCode="#,##0.00\ &quot;Kč&quot;"/>
  </numFmts>
  <fonts count="14">
    <font>
      <sz val="10"/>
      <name val="Arial CE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E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 CE"/>
      <family val="2"/>
    </font>
    <font>
      <b/>
      <sz val="14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rgb="FF00B9E4"/>
      <name val="Times New Roman"/>
      <family val="1"/>
    </font>
    <font>
      <sz val="12"/>
      <color theme="1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00B0F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B9E4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4" fillId="0" borderId="0" xfId="0" applyFont="1"/>
    <xf numFmtId="165" fontId="2" fillId="0" borderId="0" xfId="20" applyNumberFormat="1" applyFont="1" applyFill="1" applyBorder="1" applyAlignment="1">
      <alignment horizontal="center"/>
      <protection/>
    </xf>
    <xf numFmtId="4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4" fontId="2" fillId="0" borderId="0" xfId="0" applyNumberFormat="1" applyFont="1" applyBorder="1"/>
    <xf numFmtId="0" fontId="3" fillId="0" borderId="0" xfId="0" applyFont="1" applyBorder="1"/>
    <xf numFmtId="3" fontId="2" fillId="0" borderId="0" xfId="0" applyNumberFormat="1" applyFont="1" applyBorder="1"/>
    <xf numFmtId="0" fontId="3" fillId="0" borderId="0" xfId="0" applyFont="1" applyAlignment="1">
      <alignment horizontal="left" wrapText="1"/>
    </xf>
    <xf numFmtId="4" fontId="3" fillId="0" borderId="0" xfId="0" applyNumberFormat="1" applyFont="1" applyBorder="1"/>
    <xf numFmtId="3" fontId="6" fillId="0" borderId="0" xfId="0" applyNumberFormat="1" applyFont="1"/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/>
    <xf numFmtId="9" fontId="6" fillId="0" borderId="0" xfId="0" applyNumberFormat="1" applyFont="1" applyBorder="1"/>
    <xf numFmtId="9" fontId="5" fillId="0" borderId="1" xfId="0" applyNumberFormat="1" applyFont="1" applyBorder="1" applyProtection="1">
      <protection locked="0"/>
    </xf>
    <xf numFmtId="0" fontId="6" fillId="0" borderId="0" xfId="0" applyFont="1"/>
    <xf numFmtId="0" fontId="7" fillId="0" borderId="0" xfId="0" applyFont="1"/>
    <xf numFmtId="49" fontId="2" fillId="2" borderId="2" xfId="0" applyNumberFormat="1" applyFont="1" applyFill="1" applyBorder="1" applyAlignment="1">
      <alignment horizontal="center"/>
    </xf>
    <xf numFmtId="4" fontId="2" fillId="0" borderId="2" xfId="0" applyNumberFormat="1" applyFont="1" applyBorder="1" applyAlignment="1" applyProtection="1">
      <alignment horizontal="right"/>
      <protection locked="0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/>
    <xf numFmtId="164" fontId="3" fillId="2" borderId="2" xfId="0" applyNumberFormat="1" applyFont="1" applyFill="1" applyBorder="1"/>
    <xf numFmtId="0" fontId="10" fillId="0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/>
    <xf numFmtId="164" fontId="5" fillId="2" borderId="2" xfId="0" applyNumberFormat="1" applyFont="1" applyFill="1" applyBorder="1"/>
    <xf numFmtId="164" fontId="2" fillId="2" borderId="2" xfId="20" applyNumberFormat="1" applyFont="1" applyFill="1" applyBorder="1" applyAlignment="1">
      <alignment horizontal="right"/>
      <protection/>
    </xf>
    <xf numFmtId="4" fontId="2" fillId="0" borderId="2" xfId="0" applyNumberFormat="1" applyFont="1" applyBorder="1" applyAlignment="1" applyProtection="1">
      <alignment horizontal="right"/>
      <protection locked="0"/>
    </xf>
    <xf numFmtId="167" fontId="3" fillId="2" borderId="1" xfId="0" applyNumberFormat="1" applyFont="1" applyFill="1" applyBorder="1"/>
    <xf numFmtId="0" fontId="13" fillId="0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right"/>
      <protection/>
    </xf>
    <xf numFmtId="49" fontId="2" fillId="2" borderId="3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166" fontId="2" fillId="2" borderId="2" xfId="20" applyNumberFormat="1" applyFont="1" applyFill="1" applyBorder="1" applyAlignment="1">
      <alignment horizontal="right"/>
      <protection/>
    </xf>
    <xf numFmtId="49" fontId="8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9" fillId="3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167" fontId="12" fillId="2" borderId="5" xfId="0" applyNumberFormat="1" applyFont="1" applyFill="1" applyBorder="1" applyAlignment="1">
      <alignment horizontal="right" vertical="center"/>
    </xf>
    <xf numFmtId="167" fontId="12" fillId="2" borderId="6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/>
    </xf>
    <xf numFmtId="3" fontId="3" fillId="4" borderId="2" xfId="0" applyNumberFormat="1" applyFont="1" applyFill="1" applyBorder="1" applyAlignment="1">
      <alignment horizontal="left"/>
    </xf>
    <xf numFmtId="3" fontId="3" fillId="4" borderId="7" xfId="0" applyNumberFormat="1" applyFont="1" applyFill="1" applyBorder="1" applyAlignment="1">
      <alignment horizontal="left"/>
    </xf>
    <xf numFmtId="3" fontId="2" fillId="4" borderId="2" xfId="0" applyNumberFormat="1" applyFont="1" applyFill="1" applyBorder="1" applyAlignment="1">
      <alignment horizontal="left"/>
    </xf>
    <xf numFmtId="3" fontId="2" fillId="4" borderId="7" xfId="0" applyNumberFormat="1" applyFont="1" applyFill="1" applyBorder="1" applyAlignment="1">
      <alignment horizontal="left"/>
    </xf>
    <xf numFmtId="3" fontId="2" fillId="0" borderId="7" xfId="0" applyNumberFormat="1" applyFont="1" applyBorder="1" applyAlignment="1">
      <alignment horizontal="left"/>
    </xf>
    <xf numFmtId="3" fontId="2" fillId="0" borderId="8" xfId="0" applyNumberFormat="1" applyFont="1" applyBorder="1" applyAlignment="1">
      <alignment horizontal="left"/>
    </xf>
    <xf numFmtId="0" fontId="5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R110"/>
  <sheetViews>
    <sheetView showGridLines="0" tabSelected="1" zoomScale="85" zoomScaleNormal="85" zoomScaleSheetLayoutView="40" zoomScalePageLayoutView="70" workbookViewId="0" topLeftCell="B1">
      <selection activeCell="D2" sqref="D2"/>
    </sheetView>
  </sheetViews>
  <sheetFormatPr defaultColWidth="9.125" defaultRowHeight="12.75"/>
  <cols>
    <col min="1" max="1" width="2.875" style="1" customWidth="1"/>
    <col min="2" max="2" width="54.375" style="1" customWidth="1"/>
    <col min="3" max="3" width="11.375" style="1" customWidth="1"/>
    <col min="4" max="4" width="15.625" style="1" customWidth="1"/>
    <col min="5" max="5" width="15.875" style="1" bestFit="1" customWidth="1"/>
    <col min="6" max="6" width="15.875" style="1" customWidth="1"/>
    <col min="7" max="7" width="18.25390625" style="1" customWidth="1"/>
    <col min="8" max="9" width="15.625" style="1" customWidth="1"/>
    <col min="10" max="10" width="17.125" style="1" customWidth="1"/>
    <col min="11" max="11" width="18.00390625" style="1" customWidth="1"/>
    <col min="12" max="12" width="7.375" style="1" customWidth="1"/>
    <col min="13" max="21" width="9.125" style="1" customWidth="1"/>
    <col min="22" max="22" width="3.375" style="1" customWidth="1"/>
    <col min="23" max="24" width="9.125" style="1" hidden="1" customWidth="1"/>
    <col min="25" max="16384" width="9.125" style="1" customWidth="1"/>
  </cols>
  <sheetData>
    <row r="2" spans="2:11" ht="16.5" customHeight="1">
      <c r="B2" s="52" t="s">
        <v>56</v>
      </c>
      <c r="F2" s="1"/>
      <c r="K2" s="1"/>
    </row>
    <row r="3" ht="12.75"/>
    <row r="4" spans="2:11" ht="21" customHeight="1">
      <c r="B4" s="36" t="s">
        <v>32</v>
      </c>
      <c r="C4" s="36"/>
      <c r="D4" s="36"/>
      <c r="E4" s="36"/>
      <c r="F4" s="36"/>
      <c r="G4" s="36"/>
      <c r="H4" s="36"/>
      <c r="I4" s="36"/>
      <c r="J4" s="36"/>
      <c r="K4" s="36"/>
    </row>
    <row r="5" spans="2:6" ht="12.75">
      <c r="B5" s="42"/>
      <c r="C5" s="42"/>
      <c r="D5" s="42"/>
      <c r="E5" s="42"/>
      <c r="F5" s="10"/>
    </row>
    <row r="6" spans="2:44" ht="15.75" customHeight="1">
      <c r="B6" s="38" t="s">
        <v>3</v>
      </c>
      <c r="C6" s="38" t="s">
        <v>46</v>
      </c>
      <c r="D6" s="38" t="s">
        <v>6</v>
      </c>
      <c r="E6" s="38" t="s">
        <v>47</v>
      </c>
      <c r="F6" s="38" t="s">
        <v>41</v>
      </c>
      <c r="G6" s="38" t="s">
        <v>54</v>
      </c>
      <c r="H6" s="38" t="s">
        <v>48</v>
      </c>
      <c r="I6" s="38" t="s">
        <v>42</v>
      </c>
      <c r="J6" s="38" t="s">
        <v>49</v>
      </c>
      <c r="K6" s="38" t="s">
        <v>43</v>
      </c>
      <c r="AM6" s="3"/>
      <c r="AN6" s="3"/>
      <c r="AO6" s="3"/>
      <c r="AP6" s="3"/>
      <c r="AQ6" s="3"/>
      <c r="AR6" s="3"/>
    </row>
    <row r="7" spans="2:44" ht="78" customHeight="1">
      <c r="B7" s="38"/>
      <c r="C7" s="38"/>
      <c r="D7" s="38"/>
      <c r="E7" s="38"/>
      <c r="F7" s="38"/>
      <c r="G7" s="38"/>
      <c r="H7" s="38"/>
      <c r="I7" s="38"/>
      <c r="J7" s="38"/>
      <c r="K7" s="38"/>
      <c r="AM7" s="3"/>
      <c r="AN7" s="3"/>
      <c r="AO7" s="3"/>
      <c r="AP7" s="3"/>
      <c r="AQ7" s="3"/>
      <c r="AR7" s="3"/>
    </row>
    <row r="8" spans="2:44" ht="15" customHeight="1">
      <c r="B8" s="39" t="s">
        <v>0</v>
      </c>
      <c r="C8" s="20" t="s">
        <v>7</v>
      </c>
      <c r="D8" s="28">
        <v>20000000</v>
      </c>
      <c r="E8" s="21"/>
      <c r="F8" s="22">
        <f aca="true" t="shared" si="0" ref="F8:F35">(E8/12)*33</f>
        <v>0</v>
      </c>
      <c r="G8" s="35">
        <f>7000000+250000</f>
        <v>7250000</v>
      </c>
      <c r="H8" s="29"/>
      <c r="I8" s="23">
        <f aca="true" t="shared" si="1" ref="I8:I35">(H8/12)*33</f>
        <v>0</v>
      </c>
      <c r="J8" s="23">
        <f>SUM(E8,H8)</f>
        <v>0</v>
      </c>
      <c r="K8" s="24">
        <f>SUM(F8,I8)</f>
        <v>0</v>
      </c>
      <c r="AM8" s="3"/>
      <c r="AN8" s="3"/>
      <c r="AO8" s="3"/>
      <c r="AP8" s="3"/>
      <c r="AQ8" s="3"/>
      <c r="AR8" s="3"/>
    </row>
    <row r="9" spans="2:44" ht="15" customHeight="1">
      <c r="B9" s="39"/>
      <c r="C9" s="20" t="s">
        <v>8</v>
      </c>
      <c r="D9" s="28">
        <v>20000000</v>
      </c>
      <c r="E9" s="21"/>
      <c r="F9" s="22">
        <f t="shared" si="0"/>
        <v>0</v>
      </c>
      <c r="G9" s="35">
        <f aca="true" t="shared" si="2" ref="G9:G14">7000000+250000</f>
        <v>7250000</v>
      </c>
      <c r="H9" s="29"/>
      <c r="I9" s="23">
        <f t="shared" si="1"/>
        <v>0</v>
      </c>
      <c r="J9" s="23">
        <f aca="true" t="shared" si="3" ref="J9:J35">SUM(E9,H9)</f>
        <v>0</v>
      </c>
      <c r="K9" s="24">
        <f aca="true" t="shared" si="4" ref="K9:K35">SUM(F9,I9)</f>
        <v>0</v>
      </c>
      <c r="AM9" s="3"/>
      <c r="AN9" s="3"/>
      <c r="AO9" s="3"/>
      <c r="AP9" s="3"/>
      <c r="AQ9" s="3"/>
      <c r="AR9" s="3"/>
    </row>
    <row r="10" spans="2:44" ht="15" customHeight="1">
      <c r="B10" s="39"/>
      <c r="C10" s="20" t="s">
        <v>9</v>
      </c>
      <c r="D10" s="28">
        <v>20000000</v>
      </c>
      <c r="E10" s="21"/>
      <c r="F10" s="22">
        <f t="shared" si="0"/>
        <v>0</v>
      </c>
      <c r="G10" s="35">
        <f t="shared" si="2"/>
        <v>7250000</v>
      </c>
      <c r="H10" s="29"/>
      <c r="I10" s="23">
        <f t="shared" si="1"/>
        <v>0</v>
      </c>
      <c r="J10" s="23">
        <f t="shared" si="3"/>
        <v>0</v>
      </c>
      <c r="K10" s="24">
        <f t="shared" si="4"/>
        <v>0</v>
      </c>
      <c r="AM10" s="3"/>
      <c r="AN10" s="3"/>
      <c r="AO10" s="3"/>
      <c r="AP10" s="3"/>
      <c r="AQ10" s="3"/>
      <c r="AR10" s="3"/>
    </row>
    <row r="11" spans="2:44" ht="15" customHeight="1">
      <c r="B11" s="39"/>
      <c r="C11" s="20" t="s">
        <v>10</v>
      </c>
      <c r="D11" s="28">
        <v>20000000</v>
      </c>
      <c r="E11" s="21"/>
      <c r="F11" s="22">
        <f t="shared" si="0"/>
        <v>0</v>
      </c>
      <c r="G11" s="35">
        <f t="shared" si="2"/>
        <v>7250000</v>
      </c>
      <c r="H11" s="29"/>
      <c r="I11" s="23">
        <f t="shared" si="1"/>
        <v>0</v>
      </c>
      <c r="J11" s="23">
        <f t="shared" si="3"/>
        <v>0</v>
      </c>
      <c r="K11" s="24">
        <f t="shared" si="4"/>
        <v>0</v>
      </c>
      <c r="AM11" s="3"/>
      <c r="AN11" s="3"/>
      <c r="AO11" s="3"/>
      <c r="AP11" s="3"/>
      <c r="AQ11" s="3"/>
      <c r="AR11" s="3"/>
    </row>
    <row r="12" spans="2:44" ht="15" customHeight="1">
      <c r="B12" s="39"/>
      <c r="C12" s="20" t="s">
        <v>12</v>
      </c>
      <c r="D12" s="28">
        <v>20000000</v>
      </c>
      <c r="E12" s="21"/>
      <c r="F12" s="22">
        <f t="shared" si="0"/>
        <v>0</v>
      </c>
      <c r="G12" s="35">
        <f t="shared" si="2"/>
        <v>7250000</v>
      </c>
      <c r="H12" s="29"/>
      <c r="I12" s="23">
        <f t="shared" si="1"/>
        <v>0</v>
      </c>
      <c r="J12" s="23">
        <f t="shared" si="3"/>
        <v>0</v>
      </c>
      <c r="K12" s="24">
        <f t="shared" si="4"/>
        <v>0</v>
      </c>
      <c r="AM12" s="3"/>
      <c r="AN12" s="3"/>
      <c r="AO12" s="3"/>
      <c r="AP12" s="3"/>
      <c r="AQ12" s="3"/>
      <c r="AR12" s="3"/>
    </row>
    <row r="13" spans="2:44" ht="15" customHeight="1">
      <c r="B13" s="39"/>
      <c r="C13" s="20" t="s">
        <v>11</v>
      </c>
      <c r="D13" s="28">
        <v>20000000</v>
      </c>
      <c r="E13" s="21"/>
      <c r="F13" s="22">
        <f t="shared" si="0"/>
        <v>0</v>
      </c>
      <c r="G13" s="35">
        <f t="shared" si="2"/>
        <v>7250000</v>
      </c>
      <c r="H13" s="29"/>
      <c r="I13" s="23">
        <f t="shared" si="1"/>
        <v>0</v>
      </c>
      <c r="J13" s="23">
        <f t="shared" si="3"/>
        <v>0</v>
      </c>
      <c r="K13" s="24">
        <f t="shared" si="4"/>
        <v>0</v>
      </c>
      <c r="AM13" s="3"/>
      <c r="AN13" s="3"/>
      <c r="AO13" s="3"/>
      <c r="AP13" s="3"/>
      <c r="AQ13" s="3"/>
      <c r="AR13" s="3"/>
    </row>
    <row r="14" spans="2:44" ht="15" customHeight="1">
      <c r="B14" s="39"/>
      <c r="C14" s="20" t="s">
        <v>13</v>
      </c>
      <c r="D14" s="28">
        <v>20000000</v>
      </c>
      <c r="E14" s="21"/>
      <c r="F14" s="22">
        <f t="shared" si="0"/>
        <v>0</v>
      </c>
      <c r="G14" s="35">
        <f t="shared" si="2"/>
        <v>7250000</v>
      </c>
      <c r="H14" s="29"/>
      <c r="I14" s="23">
        <f t="shared" si="1"/>
        <v>0</v>
      </c>
      <c r="J14" s="23">
        <f t="shared" si="3"/>
        <v>0</v>
      </c>
      <c r="K14" s="24">
        <f t="shared" si="4"/>
        <v>0</v>
      </c>
      <c r="AM14" s="3"/>
      <c r="AN14" s="3"/>
      <c r="AO14" s="3"/>
      <c r="AP14" s="3"/>
      <c r="AQ14" s="3"/>
      <c r="AR14" s="3"/>
    </row>
    <row r="15" spans="2:44" ht="15" customHeight="1">
      <c r="B15" s="39" t="s">
        <v>1</v>
      </c>
      <c r="C15" s="20" t="s">
        <v>14</v>
      </c>
      <c r="D15" s="28">
        <v>3000000</v>
      </c>
      <c r="E15" s="21"/>
      <c r="F15" s="22">
        <f t="shared" si="0"/>
        <v>0</v>
      </c>
      <c r="G15" s="35">
        <f>3000000+250000</f>
        <v>3250000</v>
      </c>
      <c r="H15" s="29"/>
      <c r="I15" s="23">
        <f t="shared" si="1"/>
        <v>0</v>
      </c>
      <c r="J15" s="23">
        <f t="shared" si="3"/>
        <v>0</v>
      </c>
      <c r="K15" s="24">
        <f t="shared" si="4"/>
        <v>0</v>
      </c>
      <c r="AM15" s="3"/>
      <c r="AN15" s="3"/>
      <c r="AO15" s="3"/>
      <c r="AP15" s="3"/>
      <c r="AQ15" s="3"/>
      <c r="AR15" s="3"/>
    </row>
    <row r="16" spans="2:44" ht="15" customHeight="1">
      <c r="B16" s="39"/>
      <c r="C16" s="20" t="s">
        <v>15</v>
      </c>
      <c r="D16" s="28">
        <v>3000000</v>
      </c>
      <c r="E16" s="21"/>
      <c r="F16" s="22">
        <f t="shared" si="0"/>
        <v>0</v>
      </c>
      <c r="G16" s="35">
        <f aca="true" t="shared" si="5" ref="G16:G23">3000000+250000</f>
        <v>3250000</v>
      </c>
      <c r="H16" s="29"/>
      <c r="I16" s="23">
        <f t="shared" si="1"/>
        <v>0</v>
      </c>
      <c r="J16" s="23">
        <f t="shared" si="3"/>
        <v>0</v>
      </c>
      <c r="K16" s="24">
        <f t="shared" si="4"/>
        <v>0</v>
      </c>
      <c r="AM16" s="3"/>
      <c r="AN16" s="3"/>
      <c r="AO16" s="3"/>
      <c r="AP16" s="3"/>
      <c r="AQ16" s="3"/>
      <c r="AR16" s="3"/>
    </row>
    <row r="17" spans="2:44" ht="15" customHeight="1">
      <c r="B17" s="39"/>
      <c r="C17" s="20" t="s">
        <v>16</v>
      </c>
      <c r="D17" s="28">
        <v>3000000</v>
      </c>
      <c r="E17" s="21"/>
      <c r="F17" s="22">
        <f t="shared" si="0"/>
        <v>0</v>
      </c>
      <c r="G17" s="35">
        <f t="shared" si="5"/>
        <v>3250000</v>
      </c>
      <c r="H17" s="29"/>
      <c r="I17" s="23">
        <f t="shared" si="1"/>
        <v>0</v>
      </c>
      <c r="J17" s="23">
        <f t="shared" si="3"/>
        <v>0</v>
      </c>
      <c r="K17" s="24">
        <f t="shared" si="4"/>
        <v>0</v>
      </c>
      <c r="AM17" s="3"/>
      <c r="AN17" s="3"/>
      <c r="AO17" s="3"/>
      <c r="AP17" s="3"/>
      <c r="AQ17" s="3"/>
      <c r="AR17" s="3"/>
    </row>
    <row r="18" spans="2:44" ht="15" customHeight="1">
      <c r="B18" s="39"/>
      <c r="C18" s="20" t="s">
        <v>17</v>
      </c>
      <c r="D18" s="28">
        <v>3000000</v>
      </c>
      <c r="E18" s="21"/>
      <c r="F18" s="22">
        <f t="shared" si="0"/>
        <v>0</v>
      </c>
      <c r="G18" s="35">
        <f t="shared" si="5"/>
        <v>3250000</v>
      </c>
      <c r="H18" s="29"/>
      <c r="I18" s="23">
        <f t="shared" si="1"/>
        <v>0</v>
      </c>
      <c r="J18" s="23">
        <f t="shared" si="3"/>
        <v>0</v>
      </c>
      <c r="K18" s="24">
        <f t="shared" si="4"/>
        <v>0</v>
      </c>
      <c r="AM18" s="3"/>
      <c r="AN18" s="3"/>
      <c r="AO18" s="3"/>
      <c r="AP18" s="3"/>
      <c r="AQ18" s="3"/>
      <c r="AR18" s="3"/>
    </row>
    <row r="19" spans="2:44" ht="15" customHeight="1">
      <c r="B19" s="39"/>
      <c r="C19" s="20" t="s">
        <v>18</v>
      </c>
      <c r="D19" s="28">
        <v>3000000</v>
      </c>
      <c r="E19" s="21"/>
      <c r="F19" s="22">
        <f t="shared" si="0"/>
        <v>0</v>
      </c>
      <c r="G19" s="35">
        <f t="shared" si="5"/>
        <v>3250000</v>
      </c>
      <c r="H19" s="29"/>
      <c r="I19" s="23">
        <f t="shared" si="1"/>
        <v>0</v>
      </c>
      <c r="J19" s="23">
        <f t="shared" si="3"/>
        <v>0</v>
      </c>
      <c r="K19" s="24">
        <f t="shared" si="4"/>
        <v>0</v>
      </c>
      <c r="AM19" s="3"/>
      <c r="AN19" s="3"/>
      <c r="AO19" s="3"/>
      <c r="AP19" s="3"/>
      <c r="AQ19" s="3"/>
      <c r="AR19" s="3"/>
    </row>
    <row r="20" spans="2:44" ht="15" customHeight="1">
      <c r="B20" s="39"/>
      <c r="C20" s="20" t="s">
        <v>19</v>
      </c>
      <c r="D20" s="28">
        <v>3000000</v>
      </c>
      <c r="E20" s="21"/>
      <c r="F20" s="22">
        <f t="shared" si="0"/>
        <v>0</v>
      </c>
      <c r="G20" s="35">
        <f t="shared" si="5"/>
        <v>3250000</v>
      </c>
      <c r="H20" s="29"/>
      <c r="I20" s="23">
        <f t="shared" si="1"/>
        <v>0</v>
      </c>
      <c r="J20" s="23">
        <f t="shared" si="3"/>
        <v>0</v>
      </c>
      <c r="K20" s="24">
        <f t="shared" si="4"/>
        <v>0</v>
      </c>
      <c r="AM20" s="3"/>
      <c r="AN20" s="3"/>
      <c r="AO20" s="3"/>
      <c r="AP20" s="3"/>
      <c r="AQ20" s="3"/>
      <c r="AR20" s="3"/>
    </row>
    <row r="21" spans="2:44" ht="15" customHeight="1">
      <c r="B21" s="39"/>
      <c r="C21" s="20" t="s">
        <v>20</v>
      </c>
      <c r="D21" s="28">
        <v>3000000</v>
      </c>
      <c r="E21" s="21"/>
      <c r="F21" s="22">
        <f t="shared" si="0"/>
        <v>0</v>
      </c>
      <c r="G21" s="35">
        <f t="shared" si="5"/>
        <v>3250000</v>
      </c>
      <c r="H21" s="29"/>
      <c r="I21" s="23">
        <f t="shared" si="1"/>
        <v>0</v>
      </c>
      <c r="J21" s="23">
        <f t="shared" si="3"/>
        <v>0</v>
      </c>
      <c r="K21" s="24">
        <f t="shared" si="4"/>
        <v>0</v>
      </c>
      <c r="AM21" s="3"/>
      <c r="AN21" s="3"/>
      <c r="AO21" s="3"/>
      <c r="AP21" s="3"/>
      <c r="AQ21" s="3"/>
      <c r="AR21" s="3"/>
    </row>
    <row r="22" spans="2:44" ht="15" customHeight="1">
      <c r="B22" s="39"/>
      <c r="C22" s="20" t="s">
        <v>21</v>
      </c>
      <c r="D22" s="28">
        <v>3000000</v>
      </c>
      <c r="E22" s="21"/>
      <c r="F22" s="22">
        <f t="shared" si="0"/>
        <v>0</v>
      </c>
      <c r="G22" s="35">
        <f t="shared" si="5"/>
        <v>3250000</v>
      </c>
      <c r="H22" s="29"/>
      <c r="I22" s="23">
        <f t="shared" si="1"/>
        <v>0</v>
      </c>
      <c r="J22" s="23">
        <f t="shared" si="3"/>
        <v>0</v>
      </c>
      <c r="K22" s="24">
        <f t="shared" si="4"/>
        <v>0</v>
      </c>
      <c r="AM22" s="3"/>
      <c r="AN22" s="3"/>
      <c r="AO22" s="3"/>
      <c r="AP22" s="3"/>
      <c r="AQ22" s="3"/>
      <c r="AR22" s="3"/>
    </row>
    <row r="23" spans="2:44" ht="15" customHeight="1">
      <c r="B23" s="25" t="s">
        <v>33</v>
      </c>
      <c r="C23" s="20" t="s">
        <v>34</v>
      </c>
      <c r="D23" s="28">
        <v>3000000</v>
      </c>
      <c r="E23" s="21"/>
      <c r="F23" s="22">
        <f t="shared" si="0"/>
        <v>0</v>
      </c>
      <c r="G23" s="35">
        <f t="shared" si="5"/>
        <v>3250000</v>
      </c>
      <c r="H23" s="29"/>
      <c r="I23" s="23">
        <f t="shared" si="1"/>
        <v>0</v>
      </c>
      <c r="J23" s="23">
        <f t="shared" si="3"/>
        <v>0</v>
      </c>
      <c r="K23" s="24">
        <f t="shared" si="4"/>
        <v>0</v>
      </c>
      <c r="AM23" s="3"/>
      <c r="AN23" s="3"/>
      <c r="AO23" s="3"/>
      <c r="AP23" s="3"/>
      <c r="AQ23" s="3"/>
      <c r="AR23" s="3"/>
    </row>
    <row r="24" spans="2:44" s="18" customFormat="1" ht="15" customHeight="1">
      <c r="B24" s="25" t="s">
        <v>31</v>
      </c>
      <c r="C24" s="20" t="s">
        <v>35</v>
      </c>
      <c r="D24" s="32">
        <v>1000000</v>
      </c>
      <c r="E24" s="21"/>
      <c r="F24" s="22">
        <f t="shared" si="0"/>
        <v>0</v>
      </c>
      <c r="G24" s="35">
        <f>3000000+(250000*3)</f>
        <v>3750000</v>
      </c>
      <c r="H24" s="29"/>
      <c r="I24" s="23">
        <f t="shared" si="1"/>
        <v>0</v>
      </c>
      <c r="J24" s="26">
        <f t="shared" si="3"/>
        <v>0</v>
      </c>
      <c r="K24" s="27">
        <f t="shared" si="4"/>
        <v>0</v>
      </c>
      <c r="AM24" s="19"/>
      <c r="AN24" s="19"/>
      <c r="AO24" s="19"/>
      <c r="AP24" s="19"/>
      <c r="AQ24" s="19"/>
      <c r="AR24" s="19"/>
    </row>
    <row r="25" spans="2:44" ht="15" customHeight="1">
      <c r="B25" s="34" t="s">
        <v>2</v>
      </c>
      <c r="C25" s="33" t="s">
        <v>22</v>
      </c>
      <c r="D25" s="28">
        <v>4500000</v>
      </c>
      <c r="E25" s="21"/>
      <c r="F25" s="22">
        <f t="shared" si="0"/>
        <v>0</v>
      </c>
      <c r="G25" s="35">
        <f>7000000+(250000*6)</f>
        <v>8500000</v>
      </c>
      <c r="H25" s="29"/>
      <c r="I25" s="23">
        <f t="shared" si="1"/>
        <v>0</v>
      </c>
      <c r="J25" s="23">
        <f t="shared" si="3"/>
        <v>0</v>
      </c>
      <c r="K25" s="24">
        <f t="shared" si="4"/>
        <v>0</v>
      </c>
      <c r="AM25" s="3"/>
      <c r="AN25" s="3"/>
      <c r="AO25" s="3"/>
      <c r="AP25" s="3"/>
      <c r="AQ25" s="3"/>
      <c r="AR25" s="3"/>
    </row>
    <row r="26" spans="2:44" ht="15" customHeight="1">
      <c r="B26" s="41" t="s">
        <v>4</v>
      </c>
      <c r="C26" s="20" t="s">
        <v>23</v>
      </c>
      <c r="D26" s="28">
        <v>40000000</v>
      </c>
      <c r="E26" s="21"/>
      <c r="F26" s="22">
        <f t="shared" si="0"/>
        <v>0</v>
      </c>
      <c r="G26" s="35">
        <f>80000000+(250000*19)</f>
        <v>84750000</v>
      </c>
      <c r="H26" s="29"/>
      <c r="I26" s="23">
        <f t="shared" si="1"/>
        <v>0</v>
      </c>
      <c r="J26" s="23">
        <f t="shared" si="3"/>
        <v>0</v>
      </c>
      <c r="K26" s="24">
        <f t="shared" si="4"/>
        <v>0</v>
      </c>
      <c r="AM26" s="3"/>
      <c r="AN26" s="3"/>
      <c r="AO26" s="3"/>
      <c r="AP26" s="3"/>
      <c r="AQ26" s="3"/>
      <c r="AR26" s="3"/>
    </row>
    <row r="27" spans="2:44" ht="15" customHeight="1">
      <c r="B27" s="41"/>
      <c r="C27" s="20" t="s">
        <v>25</v>
      </c>
      <c r="D27" s="28">
        <v>40000000</v>
      </c>
      <c r="E27" s="21"/>
      <c r="F27" s="22">
        <f t="shared" si="0"/>
        <v>0</v>
      </c>
      <c r="G27" s="35">
        <f aca="true" t="shared" si="6" ref="G27:G30">80000000+(250000*19)</f>
        <v>84750000</v>
      </c>
      <c r="H27" s="29"/>
      <c r="I27" s="23">
        <f t="shared" si="1"/>
        <v>0</v>
      </c>
      <c r="J27" s="23">
        <f aca="true" t="shared" si="7" ref="J27">SUM(E27,H27)</f>
        <v>0</v>
      </c>
      <c r="K27" s="24">
        <f aca="true" t="shared" si="8" ref="K27">SUM(F27,I27)</f>
        <v>0</v>
      </c>
      <c r="AM27" s="3"/>
      <c r="AN27" s="3"/>
      <c r="AO27" s="3"/>
      <c r="AP27" s="3"/>
      <c r="AQ27" s="3"/>
      <c r="AR27" s="3"/>
    </row>
    <row r="28" spans="2:44" ht="15" customHeight="1">
      <c r="B28" s="39"/>
      <c r="C28" s="20" t="s">
        <v>36</v>
      </c>
      <c r="D28" s="28">
        <v>40000000</v>
      </c>
      <c r="E28" s="21"/>
      <c r="F28" s="22">
        <f t="shared" si="0"/>
        <v>0</v>
      </c>
      <c r="G28" s="35">
        <f t="shared" si="6"/>
        <v>84750000</v>
      </c>
      <c r="H28" s="29"/>
      <c r="I28" s="23">
        <f t="shared" si="1"/>
        <v>0</v>
      </c>
      <c r="J28" s="23">
        <f t="shared" si="3"/>
        <v>0</v>
      </c>
      <c r="K28" s="24">
        <f t="shared" si="4"/>
        <v>0</v>
      </c>
      <c r="AM28" s="3"/>
      <c r="AN28" s="3"/>
      <c r="AO28" s="3"/>
      <c r="AP28" s="3"/>
      <c r="AQ28" s="3"/>
      <c r="AR28" s="3"/>
    </row>
    <row r="29" spans="2:44" ht="15" customHeight="1">
      <c r="B29" s="39"/>
      <c r="C29" s="20" t="s">
        <v>44</v>
      </c>
      <c r="D29" s="28">
        <v>40000000</v>
      </c>
      <c r="E29" s="21"/>
      <c r="F29" s="22">
        <f t="shared" si="0"/>
        <v>0</v>
      </c>
      <c r="G29" s="35">
        <f t="shared" si="6"/>
        <v>84750000</v>
      </c>
      <c r="H29" s="29"/>
      <c r="I29" s="23">
        <f t="shared" si="1"/>
        <v>0</v>
      </c>
      <c r="J29" s="23">
        <f aca="true" t="shared" si="9" ref="J29:J30">SUM(E29,H29)</f>
        <v>0</v>
      </c>
      <c r="K29" s="24">
        <f aca="true" t="shared" si="10" ref="K29:K30">SUM(F29,I29)</f>
        <v>0</v>
      </c>
      <c r="AM29" s="3"/>
      <c r="AN29" s="3"/>
      <c r="AO29" s="3"/>
      <c r="AP29" s="3"/>
      <c r="AQ29" s="3"/>
      <c r="AR29" s="3"/>
    </row>
    <row r="30" spans="2:44" ht="15" customHeight="1">
      <c r="B30" s="39"/>
      <c r="C30" s="20" t="s">
        <v>24</v>
      </c>
      <c r="D30" s="28">
        <v>40000000</v>
      </c>
      <c r="E30" s="21"/>
      <c r="F30" s="22">
        <f aca="true" t="shared" si="11" ref="F30">(E30/12)*33</f>
        <v>0</v>
      </c>
      <c r="G30" s="35">
        <f t="shared" si="6"/>
        <v>84750000</v>
      </c>
      <c r="H30" s="29"/>
      <c r="I30" s="23">
        <f aca="true" t="shared" si="12" ref="I30">(H30/12)*33</f>
        <v>0</v>
      </c>
      <c r="J30" s="23">
        <f t="shared" si="9"/>
        <v>0</v>
      </c>
      <c r="K30" s="24">
        <f t="shared" si="10"/>
        <v>0</v>
      </c>
      <c r="AM30" s="3"/>
      <c r="AN30" s="3"/>
      <c r="AO30" s="3"/>
      <c r="AP30" s="3"/>
      <c r="AQ30" s="3"/>
      <c r="AR30" s="3"/>
    </row>
    <row r="31" spans="2:44" ht="15.75" customHeight="1">
      <c r="B31" s="39"/>
      <c r="C31" s="20" t="s">
        <v>55</v>
      </c>
      <c r="D31" s="28">
        <v>40000000</v>
      </c>
      <c r="E31" s="21"/>
      <c r="F31" s="22">
        <f t="shared" si="0"/>
        <v>0</v>
      </c>
      <c r="G31" s="35">
        <f>80000000+(250000*19)</f>
        <v>84750000</v>
      </c>
      <c r="H31" s="29"/>
      <c r="I31" s="23">
        <f t="shared" si="1"/>
        <v>0</v>
      </c>
      <c r="J31" s="23">
        <f t="shared" si="3"/>
        <v>0</v>
      </c>
      <c r="K31" s="24">
        <f t="shared" si="4"/>
        <v>0</v>
      </c>
      <c r="AM31" s="3"/>
      <c r="AN31" s="3"/>
      <c r="AO31" s="3"/>
      <c r="AP31" s="3"/>
      <c r="AQ31" s="3"/>
      <c r="AR31" s="3"/>
    </row>
    <row r="32" spans="2:43" ht="15" customHeight="1">
      <c r="B32" s="40" t="s">
        <v>45</v>
      </c>
      <c r="C32" s="20" t="s">
        <v>26</v>
      </c>
      <c r="D32" s="28">
        <v>35000000</v>
      </c>
      <c r="E32" s="21"/>
      <c r="F32" s="22">
        <f t="shared" si="0"/>
        <v>0</v>
      </c>
      <c r="G32" s="35">
        <f>7000000+(250000*13)</f>
        <v>10250000</v>
      </c>
      <c r="H32" s="29"/>
      <c r="I32" s="23">
        <f t="shared" si="1"/>
        <v>0</v>
      </c>
      <c r="J32" s="23">
        <f t="shared" si="3"/>
        <v>0</v>
      </c>
      <c r="K32" s="24">
        <f t="shared" si="4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2:43" ht="15" customHeight="1">
      <c r="B33" s="40"/>
      <c r="C33" s="20" t="s">
        <v>27</v>
      </c>
      <c r="D33" s="28">
        <v>35000000</v>
      </c>
      <c r="E33" s="21"/>
      <c r="F33" s="22">
        <f t="shared" si="0"/>
        <v>0</v>
      </c>
      <c r="G33" s="35">
        <f>7000000+(250000*9)</f>
        <v>9250000</v>
      </c>
      <c r="H33" s="29"/>
      <c r="I33" s="23">
        <f t="shared" si="1"/>
        <v>0</v>
      </c>
      <c r="J33" s="23">
        <f t="shared" si="3"/>
        <v>0</v>
      </c>
      <c r="K33" s="24">
        <f t="shared" si="4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2:43" ht="15.75">
      <c r="B34" s="25" t="s">
        <v>5</v>
      </c>
      <c r="C34" s="20" t="s">
        <v>40</v>
      </c>
      <c r="D34" s="28">
        <v>2000000</v>
      </c>
      <c r="E34" s="21"/>
      <c r="F34" s="22">
        <f t="shared" si="0"/>
        <v>0</v>
      </c>
      <c r="G34" s="35">
        <f>750000+250000</f>
        <v>1000000</v>
      </c>
      <c r="H34" s="29"/>
      <c r="I34" s="23">
        <f t="shared" si="1"/>
        <v>0</v>
      </c>
      <c r="J34" s="23">
        <f t="shared" si="3"/>
        <v>0</v>
      </c>
      <c r="K34" s="24">
        <f t="shared" si="4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2:43" ht="15.75">
      <c r="B35" s="31" t="s">
        <v>37</v>
      </c>
      <c r="C35" s="20" t="s">
        <v>38</v>
      </c>
      <c r="D35" s="32" t="s">
        <v>39</v>
      </c>
      <c r="E35" s="21"/>
      <c r="F35" s="22">
        <f t="shared" si="0"/>
        <v>0</v>
      </c>
      <c r="G35" s="35">
        <f>3000000+250000</f>
        <v>3250000</v>
      </c>
      <c r="H35" s="29"/>
      <c r="I35" s="23">
        <f t="shared" si="1"/>
        <v>0</v>
      </c>
      <c r="J35" s="23">
        <f t="shared" si="3"/>
        <v>0</v>
      </c>
      <c r="K35" s="24">
        <f t="shared" si="4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2:43" ht="15.75" thickBot="1">
      <c r="B36" s="37"/>
      <c r="C36" s="37"/>
      <c r="D36" s="4"/>
      <c r="E36" s="5"/>
      <c r="F36" s="5"/>
      <c r="G36" s="6"/>
      <c r="H36" s="7"/>
      <c r="I36" s="7"/>
      <c r="J36" s="7"/>
      <c r="K36" s="8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2:43" ht="15.75" thickBot="1">
      <c r="B37" s="50" t="s">
        <v>50</v>
      </c>
      <c r="C37" s="51"/>
      <c r="D37" s="51"/>
      <c r="E37" s="51"/>
      <c r="F37" s="30">
        <f>SUM(F8:F35)</f>
        <v>0</v>
      </c>
      <c r="G37" s="9"/>
      <c r="H37" s="9"/>
      <c r="I37" s="9"/>
      <c r="J37" s="9"/>
      <c r="K37" s="9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2:43" ht="15.75" thickBo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2:43" ht="15.75" thickBot="1">
      <c r="B39" s="50" t="s">
        <v>51</v>
      </c>
      <c r="C39" s="51"/>
      <c r="D39" s="51"/>
      <c r="E39" s="51"/>
      <c r="F39" s="51"/>
      <c r="G39" s="51"/>
      <c r="H39" s="51"/>
      <c r="I39" s="30">
        <f>SUM(I8:I35)</f>
        <v>0</v>
      </c>
      <c r="J39" s="11"/>
      <c r="K39" s="9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2:43" ht="15.75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2:43" ht="12.75">
      <c r="B41" s="46" t="s">
        <v>52</v>
      </c>
      <c r="C41" s="46"/>
      <c r="D41" s="46"/>
      <c r="E41" s="46"/>
      <c r="F41" s="46"/>
      <c r="G41" s="46"/>
      <c r="H41" s="46"/>
      <c r="I41" s="46"/>
      <c r="J41" s="47"/>
      <c r="K41" s="43">
        <f>SUM(K8:K35)</f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2:43" ht="15.75" thickBot="1">
      <c r="B42" s="48" t="s">
        <v>53</v>
      </c>
      <c r="C42" s="48"/>
      <c r="D42" s="48"/>
      <c r="E42" s="48"/>
      <c r="F42" s="48"/>
      <c r="G42" s="48"/>
      <c r="H42" s="48"/>
      <c r="I42" s="48"/>
      <c r="J42" s="49"/>
      <c r="K42" s="4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2:43" ht="15.75" thickBot="1">
      <c r="B43" s="12"/>
      <c r="C43" s="12"/>
      <c r="D43" s="12"/>
      <c r="E43" s="12"/>
      <c r="F43" s="12"/>
      <c r="G43" s="12"/>
      <c r="H43" s="12"/>
      <c r="I43" s="12"/>
      <c r="J43" s="1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2:43" ht="15.75" thickBot="1">
      <c r="B44" s="13" t="s">
        <v>28</v>
      </c>
      <c r="C44" s="14"/>
      <c r="D44" s="15"/>
      <c r="E44" s="16"/>
      <c r="F44" s="17">
        <v>0.15</v>
      </c>
      <c r="G44" s="12"/>
      <c r="H44" s="12"/>
      <c r="I44" s="12"/>
      <c r="J44" s="1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2:43" ht="12.75">
      <c r="B45" s="2" t="s">
        <v>30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2:43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2:43" ht="15.75">
      <c r="B47" s="45" t="s">
        <v>29</v>
      </c>
      <c r="C47" s="4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2:43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2:43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2:43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2:43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2:43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2:43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2:43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2:43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2:43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2:43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2:43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2:43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2:43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2:43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2:43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2:43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2:43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2:43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2:43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2:43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2:43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2:43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2:43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2:43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2:43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2:43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2:43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2:43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2:43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2:43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2:43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2:43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2:43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2:43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2:43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2:43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2:43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2:43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2:43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2:43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2:43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2:43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2:43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2:43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2:43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2:43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2:43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2:43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2:43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2:43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2:43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2:43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2:43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2:43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2:43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2:43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2:43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2:43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2:43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2:43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2:43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2:43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2:43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</sheetData>
  <mergeCells count="23">
    <mergeCell ref="K41:K42"/>
    <mergeCell ref="J6:J7"/>
    <mergeCell ref="B47:C47"/>
    <mergeCell ref="B41:J41"/>
    <mergeCell ref="B42:J42"/>
    <mergeCell ref="B37:E37"/>
    <mergeCell ref="B39:H39"/>
    <mergeCell ref="B4:K4"/>
    <mergeCell ref="B36:C36"/>
    <mergeCell ref="E6:E7"/>
    <mergeCell ref="G6:G7"/>
    <mergeCell ref="B6:B7"/>
    <mergeCell ref="C6:C7"/>
    <mergeCell ref="D6:D7"/>
    <mergeCell ref="B8:B14"/>
    <mergeCell ref="B32:B33"/>
    <mergeCell ref="B26:B31"/>
    <mergeCell ref="B15:B22"/>
    <mergeCell ref="F6:F7"/>
    <mergeCell ref="I6:I7"/>
    <mergeCell ref="B5:E5"/>
    <mergeCell ref="H6:H7"/>
    <mergeCell ref="K6:K7"/>
  </mergeCells>
  <printOptions/>
  <pageMargins left="0.7874015748031497" right="0.1968503937007874" top="0.1968503937007874" bottom="0.2755905511811024" header="0.1968503937007874" footer="0.1968503937007874"/>
  <pageSetup fitToHeight="1" fitToWidth="1" horizontalDpi="600" verticalDpi="600" orientation="landscape" paperSize="9" scale="68" r:id="rId1"/>
  <headerFooter alignWithMargins="0">
    <oddFooter>&amp;R&amp;8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DSAK</dc:creator>
  <cp:keywords/>
  <dc:description/>
  <cp:lastModifiedBy>Crhová Ivana</cp:lastModifiedBy>
  <cp:lastPrinted>2013-08-05T07:33:41Z</cp:lastPrinted>
  <dcterms:created xsi:type="dcterms:W3CDTF">1999-10-08T16:25:29Z</dcterms:created>
  <dcterms:modified xsi:type="dcterms:W3CDTF">2020-01-28T14:02:27Z</dcterms:modified>
  <cp:category/>
  <cp:version/>
  <cp:contentType/>
  <cp:contentStatus/>
</cp:coreProperties>
</file>