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ri.skrecek\Desktop\"/>
    </mc:Choice>
  </mc:AlternateContent>
  <bookViews>
    <workbookView xWindow="0" yWindow="0" windowWidth="21570" windowHeight="7545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Pol'!$A$1:$U$32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6" i="12" l="1"/>
  <c r="I21" i="1" l="1"/>
  <c r="BA25" i="12" l="1"/>
  <c r="BA19" i="12"/>
  <c r="BA11" i="12"/>
  <c r="BA10" i="12"/>
  <c r="G8" i="12"/>
  <c r="I9" i="12"/>
  <c r="K9" i="12"/>
  <c r="M9" i="12"/>
  <c r="O9" i="12"/>
  <c r="Q9" i="12"/>
  <c r="U9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G14" i="12"/>
  <c r="I15" i="12"/>
  <c r="I14" i="12" s="1"/>
  <c r="K15" i="12"/>
  <c r="K14" i="12" s="1"/>
  <c r="M15" i="12"/>
  <c r="M14" i="12" s="1"/>
  <c r="O15" i="12"/>
  <c r="O14" i="12" s="1"/>
  <c r="Q15" i="12"/>
  <c r="Q14" i="12" s="1"/>
  <c r="U15" i="12"/>
  <c r="U14" i="12" s="1"/>
  <c r="I17" i="12"/>
  <c r="K17" i="12"/>
  <c r="M17" i="12"/>
  <c r="O17" i="12"/>
  <c r="Q17" i="12"/>
  <c r="U17" i="12"/>
  <c r="I18" i="12"/>
  <c r="K18" i="12"/>
  <c r="M18" i="12"/>
  <c r="O18" i="12"/>
  <c r="Q18" i="12"/>
  <c r="U18" i="12"/>
  <c r="I20" i="12"/>
  <c r="K20" i="12"/>
  <c r="M20" i="12"/>
  <c r="O20" i="12"/>
  <c r="Q20" i="12"/>
  <c r="U20" i="12"/>
  <c r="G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6" i="12"/>
  <c r="K26" i="12"/>
  <c r="M26" i="12"/>
  <c r="O26" i="12"/>
  <c r="Q26" i="12"/>
  <c r="U26" i="12"/>
  <c r="G27" i="12"/>
  <c r="U27" i="12"/>
  <c r="I28" i="12"/>
  <c r="I27" i="12" s="1"/>
  <c r="K28" i="12"/>
  <c r="K27" i="12" s="1"/>
  <c r="M28" i="12"/>
  <c r="M27" i="12" s="1"/>
  <c r="O28" i="12"/>
  <c r="O27" i="12" s="1"/>
  <c r="Q28" i="12"/>
  <c r="Q27" i="12" s="1"/>
  <c r="U28" i="12"/>
  <c r="G29" i="12"/>
  <c r="I30" i="12"/>
  <c r="I29" i="12" s="1"/>
  <c r="K30" i="12"/>
  <c r="K29" i="12" s="1"/>
  <c r="M30" i="12"/>
  <c r="M29" i="12" s="1"/>
  <c r="O30" i="12"/>
  <c r="O29" i="12" s="1"/>
  <c r="Q30" i="12"/>
  <c r="Q29" i="12" s="1"/>
  <c r="U30" i="12"/>
  <c r="U29" i="12" s="1"/>
  <c r="I53" i="1"/>
  <c r="F40" i="1"/>
  <c r="G40" i="1"/>
  <c r="H40" i="1"/>
  <c r="I40" i="1"/>
  <c r="J39" i="1" s="1"/>
  <c r="J40" i="1"/>
  <c r="G28" i="1"/>
  <c r="J28" i="1"/>
  <c r="J26" i="1"/>
  <c r="G38" i="1"/>
  <c r="F38" i="1"/>
  <c r="J23" i="1"/>
  <c r="J24" i="1"/>
  <c r="J25" i="1"/>
  <c r="J27" i="1"/>
  <c r="E24" i="1"/>
  <c r="E26" i="1"/>
  <c r="O16" i="12" l="1"/>
  <c r="K16" i="12"/>
  <c r="O8" i="12"/>
  <c r="K8" i="12"/>
  <c r="M16" i="12"/>
  <c r="U16" i="12"/>
  <c r="I8" i="12"/>
  <c r="U21" i="12"/>
  <c r="K21" i="12"/>
  <c r="O21" i="12"/>
  <c r="U8" i="12"/>
  <c r="I21" i="12"/>
  <c r="M21" i="12"/>
  <c r="Q8" i="12"/>
  <c r="Q21" i="12"/>
  <c r="I16" i="12"/>
  <c r="Q16" i="12"/>
  <c r="M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<sst xmlns="http://schemas.openxmlformats.org/spreadsheetml/2006/main" count="212" uniqueCount="138">
  <si>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</si>
  <si>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</si>
  <si>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</si>
  <si>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</si>
  <si>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</si>
  <si>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</si>
  <si>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</si>
  <si>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</si>
  <si>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</si>
  <si>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</si>
  <si>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</si>
  <si>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</si>
  <si>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</si>
  <si>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</si>
  <si>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</si>
  <si>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</si>
  <si>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</si>
  <si>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</si>
  <si>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</si>
  <si>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</si>
  <si>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</si>
  <si>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</si>
  <si>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</si>
  <si>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</si>
  <si>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</si>
  <si>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</si>
  <si>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</si>
  <si>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</si>
  <si>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</si>
  <si>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</si>
  <si>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</si>
  <si>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</si>
  <si>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</si>
  <si>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</si>
  <si>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</si>
  <si>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</si>
  <si>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</si>
  <si>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</si>
  <si>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</si>
  <si>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</si>
  <si>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</si>
  <si>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</si>
  <si>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</si>
  <si>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Věž 222 kanalizace č.1 - bourání</t>
  </si>
  <si>
    <t>Rozpočet:</t>
  </si>
  <si>
    <t>Misto</t>
  </si>
  <si>
    <t>222 postup 1 bourání</t>
  </si>
  <si>
    <t>LOM PRAHA s.p.</t>
  </si>
  <si>
    <t>Tiskařská 270/8</t>
  </si>
  <si>
    <t>Praha</t>
  </si>
  <si>
    <t>10800</t>
  </si>
  <si>
    <t>00000515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</si>
  <si>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</si>
  <si>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</si>
  <si>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</si>
  <si>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</si>
  <si>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</si>
  <si>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</si>
  <si>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</si>
  <si>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9</t>
  </si>
  <si>
    <t>Ostatní konstrukce, bourání</t>
  </si>
  <si>
    <t>96</t>
  </si>
  <si>
    <t>Bourání konstrukcí</t>
  </si>
  <si>
    <t>97</t>
  </si>
  <si>
    <t>Prorážení otvorů</t>
  </si>
  <si>
    <t>767</t>
  </si>
  <si>
    <t>Konstrukce zámečnické</t>
  </si>
  <si>
    <t>776</t>
  </si>
  <si>
    <t>Podlahy povlakové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</si>
  <si>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</si>
  <si>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</si>
  <si>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</si>
  <si>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</si>
  <si>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</si>
  <si>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</si>
  <si>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</si>
  <si>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</si>
  <si>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</si>
  <si>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</si>
  <si>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</si>
  <si>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</si>
  <si>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</si>
  <si>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</si>
  <si>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</si>
  <si>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</si>
  <si>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</si>
  <si>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</si>
  <si>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</si>
  <si>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</si>
  <si>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</si>
  <si>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</si>
  <si>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</si>
  <si>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</si>
  <si>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</si>
  <si>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</si>
  <si>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</si>
  <si>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</si>
  <si>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</si>
  <si>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132101210R00</t>
  </si>
  <si>
    <t>Hloubení rýh š.do 200 cm hor.2 do 50 m3, STROJNĚ</t>
  </si>
  <si>
    <t>m3</t>
  </si>
  <si>
    <t>POL1_0</t>
  </si>
  <si>
    <t>4,5 x 1,1 x 2</t>
  </si>
  <si>
    <t>POP</t>
  </si>
  <si>
    <t>rozšíření pro šachtu 0,7x0,7x 2</t>
  </si>
  <si>
    <t>122201109R00</t>
  </si>
  <si>
    <t>Příplatek za lepivost - odkopávky v hor. 3</t>
  </si>
  <si>
    <t>113106231R00</t>
  </si>
  <si>
    <t>Rozebrání dlažeb ze zámkové dlažby v kamenivu</t>
  </si>
  <si>
    <t>m2</t>
  </si>
  <si>
    <t>174111102R00</t>
  </si>
  <si>
    <t>Vybourání stávající šachty</t>
  </si>
  <si>
    <t>kus</t>
  </si>
  <si>
    <t>965100031RAA</t>
  </si>
  <si>
    <t>Bourání dlažeb z půdních dlaždic, bez podkladních vrstev</t>
  </si>
  <si>
    <t>POL2_0</t>
  </si>
  <si>
    <t>965042241RT6</t>
  </si>
  <si>
    <t>Bourání mazanin betonových tl. nad 10 cm, nad 4 m2, pneumat. kladivo, tl. mazaniny nad 20 cm</t>
  </si>
  <si>
    <t>61 x 0,6 x 0,55</t>
  </si>
  <si>
    <t>969021121R00</t>
  </si>
  <si>
    <t>Vybourání kanalizačního potrubí DN do 200 mm</t>
  </si>
  <si>
    <t>m</t>
  </si>
  <si>
    <t>979100012RAB</t>
  </si>
  <si>
    <t>t</t>
  </si>
  <si>
    <t>970241100R00</t>
  </si>
  <si>
    <t>Řezání prostého betonu hl. řezu 100 mm</t>
  </si>
  <si>
    <t>970041030R00</t>
  </si>
  <si>
    <t>Vrtání jádrové do prostého betonu d 30 mm</t>
  </si>
  <si>
    <t>Prostup zdí</t>
  </si>
  <si>
    <t>979100013RAB</t>
  </si>
  <si>
    <t>767590830R00</t>
  </si>
  <si>
    <t>Demontáž zdvojených podlah - desek</t>
  </si>
  <si>
    <t>776510010RA0</t>
  </si>
  <si>
    <t>Demontáž povlakových podlah z nášlapné plochy</t>
  </si>
  <si>
    <t/>
  </si>
  <si>
    <t>END</t>
  </si>
  <si>
    <t>Odvoz suti - svislá doprava z 1 a 2.NP ručním nošením</t>
  </si>
  <si>
    <t xml:space="preserve">Odvoz suti - svislá doprava z 2.NP ručním nošením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</si>
</sst>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4" borderId="6" xfId="0" applyNumberFormat="1" applyFont="1" applyFill="1" applyBorder="1" applyAlignment="1">
      <alignment wrapText="1" shrinkToFit="1"/>
    </xf>
    <xf numFmtId="3" fontId="15" fillId="4" borderId="6" xfId="0" applyNumberFormat="1" applyFont="1" applyFill="1" applyBorder="1" applyAlignment="1">
      <alignment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vertical="center"/>
    </xf>
    <xf numFmtId="4" fontId="7" fillId="4" borderId="36" xfId="0" applyNumberFormat="1" applyFont="1" applyFill="1" applyBorder="1" applyAlignment="1">
      <alignment horizontal="center"/>
    </xf>
    <xf numFmtId="4" fontId="7" fillId="4" borderId="36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7" xfId="0" applyNumberFormat="1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3" borderId="43" xfId="0" applyFill="1" applyBorder="1"/>
    <xf numFmtId="49" fontId="0" fillId="3" borderId="40" xfId="0" applyNumberFormat="1" applyFill="1" applyBorder="1" applyAlignment="1"/>
    <xf numFmtId="49" fontId="0" fillId="3" borderId="40" xfId="0" applyNumberFormat="1" applyFill="1" applyBorder="1"/>
    <xf numFmtId="0" fontId="0" fillId="3" borderId="40" xfId="0" applyFill="1" applyBorder="1"/>
    <xf numFmtId="0" fontId="0" fillId="3" borderId="39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6" xfId="0" applyFill="1" applyBorder="1" applyAlignment="1">
      <alignment vertical="top"/>
    </xf>
    <xf numFmtId="0" fontId="0" fillId="3" borderId="47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6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6" xfId="0" applyNumberFormat="1" applyFill="1" applyBorder="1" applyAlignment="1">
      <alignment vertical="top" shrinkToFit="1"/>
    </xf>
    <xf numFmtId="4" fontId="17" fillId="0" borderId="34" xfId="0" applyNumberFormat="1" applyFont="1" applyBorder="1" applyAlignment="1">
      <alignment vertical="top" shrinkToFit="1"/>
    </xf>
    <xf numFmtId="4" fontId="0" fillId="3" borderId="36" xfId="0" applyNumberFormat="1" applyFill="1" applyBorder="1" applyAlignment="1">
      <alignment vertical="top" shrinkToFit="1"/>
    </xf>
    <xf numFmtId="0" fontId="0" fillId="3" borderId="48" xfId="0" applyFill="1" applyBorder="1"/>
    <xf numFmtId="0" fontId="0" fillId="3" borderId="49" xfId="0" applyFill="1" applyBorder="1" applyAlignment="1">
      <alignment wrapText="1"/>
    </xf>
    <xf numFmtId="0" fontId="0" fillId="3" borderId="50" xfId="0" applyFill="1" applyBorder="1" applyAlignment="1">
      <alignment vertical="top"/>
    </xf>
    <xf numFmtId="49" fontId="0" fillId="3" borderId="50" xfId="0" applyNumberFormat="1" applyFill="1" applyBorder="1" applyAlignment="1">
      <alignment vertical="top"/>
    </xf>
    <xf numFmtId="49" fontId="0" fillId="3" borderId="46" xfId="0" applyNumberFormat="1" applyFill="1" applyBorder="1" applyAlignment="1">
      <alignment vertical="top"/>
    </xf>
    <xf numFmtId="164" fontId="0" fillId="3" borderId="46" xfId="0" applyNumberFormat="1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6" xfId="0" applyFont="1" applyBorder="1" applyAlignment="1">
      <alignment vertical="top" shrinkToFit="1"/>
    </xf>
    <xf numFmtId="164" fontId="17" fillId="0" borderId="36" xfId="0" applyNumberFormat="1" applyFont="1" applyBorder="1" applyAlignment="1">
      <alignment vertical="top" shrinkToFit="1"/>
    </xf>
    <xf numFmtId="4" fontId="17" fillId="0" borderId="36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6" xfId="0" applyNumberFormat="1" applyFill="1" applyBorder="1" applyAlignment="1">
      <alignment horizontal="left" vertical="top" wrapText="1"/>
    </xf>
    <xf numFmtId="0" fontId="17" fillId="0" borderId="36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34" xfId="0" applyNumberFormat="1" applyFont="1" applyFill="1" applyBorder="1" applyAlignment="1">
      <alignment horizontal="left" vertical="top" wrapText="1"/>
    </xf>
    <xf numFmtId="0" fontId="17" fillId="0" borderId="34" xfId="0" applyFont="1" applyFill="1" applyBorder="1" applyAlignment="1">
      <alignment vertical="top" shrinkToFit="1"/>
    </xf>
    <xf numFmtId="164" fontId="17" fillId="0" borderId="34" xfId="0" applyNumberFormat="1" applyFont="1" applyFill="1" applyBorder="1" applyAlignment="1">
      <alignment vertical="top" shrinkToFit="1"/>
    </xf>
    <xf numFmtId="4" fontId="17" fillId="0" borderId="34" xfId="0" applyNumberFormat="1" applyFont="1" applyFill="1" applyBorder="1" applyAlignment="1">
      <alignment vertical="top" shrinkToFit="1"/>
    </xf>
    <xf numFmtId="0" fontId="17" fillId="0" borderId="26" xfId="0" applyFont="1" applyFill="1" applyBorder="1" applyAlignment="1">
      <alignment vertical="top"/>
    </xf>
    <xf numFmtId="0" fontId="17" fillId="0" borderId="26" xfId="0" applyNumberFormat="1" applyFont="1" applyFill="1" applyBorder="1" applyAlignment="1">
      <alignment vertical="top"/>
    </xf>
    <xf numFmtId="0" fontId="17" fillId="0" borderId="26" xfId="0" applyFont="1" applyFill="1" applyBorder="1" applyAlignment="1">
      <alignment vertical="top" shrinkToFit="1"/>
    </xf>
    <xf numFmtId="0" fontId="17" fillId="0" borderId="0" xfId="0" applyFont="1" applyFill="1"/>
    <xf numFmtId="0" fontId="0" fillId="0" borderId="0" xfId="0" applyFill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Fill="1" applyBorder="1" applyAlignment="1">
      <alignment horizontal="right" vertical="center" indent="1"/>
    </xf>
    <xf numFmtId="4" fontId="13" fillId="0" borderId="16" xfId="0" applyNumberFormat="1" applyFont="1" applyFill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50" xfId="0" applyNumberFormat="1" applyFont="1" applyFill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3" xfId="0" applyNumberFormat="1" applyFill="1" applyBorder="1"/>
    <xf numFmtId="3" fontId="0" fillId="4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/>
    </xf>
    <xf numFmtId="4" fontId="7" fillId="0" borderId="5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6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5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4" xfId="0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13" zoomScaleNormal="100" zoomScaleSheetLayoutView="75" workbookViewId="0">
      <selection activeCell="O19" sqref="O1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81" t="s">
        <v>40</v>
      </c>
      <c r="C2" s="82"/>
      <c r="D2" s="228" t="s">
        <v>46</v>
      </c>
      <c r="E2" s="229"/>
      <c r="F2" s="229"/>
      <c r="G2" s="229"/>
      <c r="H2" s="229"/>
      <c r="I2" s="229"/>
      <c r="J2" s="230"/>
      <c r="O2" s="2"/>
    </row>
    <row r="3" spans="1:15" ht="23.25" customHeight="1" x14ac:dyDescent="0.2">
      <c r="A3" s="4"/>
      <c r="B3" s="83" t="s">
        <v>45</v>
      </c>
      <c r="C3" s="84"/>
      <c r="D3" s="221" t="s">
        <v>43</v>
      </c>
      <c r="E3" s="222"/>
      <c r="F3" s="222"/>
      <c r="G3" s="222"/>
      <c r="H3" s="222"/>
      <c r="I3" s="222"/>
      <c r="J3" s="223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3"/>
      <c r="E11" s="233"/>
      <c r="F11" s="233"/>
      <c r="G11" s="233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19"/>
      <c r="E12" s="219"/>
      <c r="F12" s="219"/>
      <c r="G12" s="219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20"/>
      <c r="E13" s="220"/>
      <c r="F13" s="220"/>
      <c r="G13" s="220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2"/>
      <c r="F15" s="232"/>
      <c r="G15" s="216"/>
      <c r="H15" s="216"/>
      <c r="I15" s="216" t="s">
        <v>28</v>
      </c>
      <c r="J15" s="217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11"/>
      <c r="F16" s="218"/>
      <c r="G16" s="211"/>
      <c r="H16" s="218"/>
      <c r="I16" s="209">
        <v>0</v>
      </c>
      <c r="J16" s="210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11"/>
      <c r="F17" s="218"/>
      <c r="G17" s="211"/>
      <c r="H17" s="218"/>
      <c r="I17" s="231">
        <v>0</v>
      </c>
      <c r="J17" s="210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11"/>
      <c r="F18" s="218"/>
      <c r="G18" s="211"/>
      <c r="H18" s="218"/>
      <c r="I18" s="211">
        <v>0</v>
      </c>
      <c r="J18" s="212"/>
    </row>
    <row r="19" spans="1:10" ht="23.25" customHeight="1" x14ac:dyDescent="0.2">
      <c r="A19" s="142" t="s">
        <v>69</v>
      </c>
      <c r="B19" s="143" t="s">
        <v>26</v>
      </c>
      <c r="C19" s="58"/>
      <c r="D19" s="59"/>
      <c r="E19" s="211"/>
      <c r="F19" s="218"/>
      <c r="G19" s="211"/>
      <c r="H19" s="218"/>
      <c r="I19" s="211">
        <v>0</v>
      </c>
      <c r="J19" s="212"/>
    </row>
    <row r="20" spans="1:10" ht="23.25" customHeight="1" x14ac:dyDescent="0.2">
      <c r="A20" s="142" t="s">
        <v>70</v>
      </c>
      <c r="B20" s="143" t="s">
        <v>27</v>
      </c>
      <c r="C20" s="58"/>
      <c r="D20" s="59"/>
      <c r="E20" s="211"/>
      <c r="F20" s="218"/>
      <c r="G20" s="211"/>
      <c r="H20" s="218"/>
      <c r="I20" s="211">
        <v>0</v>
      </c>
      <c r="J20" s="212"/>
    </row>
    <row r="21" spans="1:10" ht="23.25" customHeight="1" x14ac:dyDescent="0.2">
      <c r="A21" s="4"/>
      <c r="B21" s="74" t="s">
        <v>28</v>
      </c>
      <c r="C21" s="75"/>
      <c r="D21" s="76"/>
      <c r="E21" s="213"/>
      <c r="F21" s="214"/>
      <c r="G21" s="213"/>
      <c r="H21" s="214"/>
      <c r="I21" s="213">
        <f>SUM(I16:J20)</f>
        <v>0</v>
      </c>
      <c r="J21" s="224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7">
        <v>0</v>
      </c>
      <c r="H23" s="208"/>
      <c r="I23" s="208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5">
        <v>0</v>
      </c>
      <c r="H24" s="236"/>
      <c r="I24" s="236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07">
        <v>0</v>
      </c>
      <c r="H25" s="208"/>
      <c r="I25" s="208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>
        <v>0</v>
      </c>
      <c r="H26" s="204"/>
      <c r="I26" s="204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05">
        <v>0.22999999998137399</v>
      </c>
      <c r="H27" s="205"/>
      <c r="I27" s="205"/>
      <c r="J27" s="63" t="str">
        <f t="shared" si="0"/>
        <v>CZK</v>
      </c>
    </row>
    <row r="28" spans="1:10" ht="27.75" customHeight="1" thickBot="1" x14ac:dyDescent="0.25">
      <c r="A28" s="4"/>
      <c r="B28" s="114" t="s">
        <v>22</v>
      </c>
      <c r="C28" s="115"/>
      <c r="D28" s="115"/>
      <c r="E28" s="116"/>
      <c r="F28" s="117"/>
      <c r="G28" s="206">
        <f>I21</f>
        <v>0</v>
      </c>
      <c r="H28" s="215"/>
      <c r="I28" s="215"/>
      <c r="J28" s="118" t="str">
        <f t="shared" si="0"/>
        <v>CZK</v>
      </c>
    </row>
    <row r="29" spans="1:10" ht="27.75" hidden="1" customHeight="1" thickBot="1" x14ac:dyDescent="0.25">
      <c r="A29" s="4"/>
      <c r="B29" s="114" t="s">
        <v>35</v>
      </c>
      <c r="C29" s="119"/>
      <c r="D29" s="119"/>
      <c r="E29" s="119"/>
      <c r="F29" s="119"/>
      <c r="G29" s="206">
        <v>244906</v>
      </c>
      <c r="H29" s="206"/>
      <c r="I29" s="206"/>
      <c r="J29" s="120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4" t="s">
        <v>2</v>
      </c>
      <c r="E35" s="23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6" t="s">
        <v>1</v>
      </c>
      <c r="J38" s="100" t="s">
        <v>0</v>
      </c>
    </row>
    <row r="39" spans="1:10" ht="25.5" hidden="1" customHeight="1" x14ac:dyDescent="0.2">
      <c r="A39" s="95">
        <v>0</v>
      </c>
      <c r="B39" s="101" t="s">
        <v>52</v>
      </c>
      <c r="C39" s="237" t="s">
        <v>46</v>
      </c>
      <c r="D39" s="238"/>
      <c r="E39" s="238"/>
      <c r="F39" s="107">
        <v>0</v>
      </c>
      <c r="G39" s="108">
        <v>0</v>
      </c>
      <c r="H39" s="109"/>
      <c r="I39" s="110">
        <v>244905.77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39" t="s">
        <v>53</v>
      </c>
      <c r="C40" s="240"/>
      <c r="D40" s="240"/>
      <c r="E40" s="240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3">
        <f>SUMIF(A39:A39,"=1",I39:I39)</f>
        <v>0</v>
      </c>
      <c r="J40" s="96">
        <f>SUMIF(A39:A39,"=1",J39:J39)</f>
        <v>0</v>
      </c>
    </row>
    <row r="44" spans="1:10" ht="15.75" x14ac:dyDescent="0.25">
      <c r="B44" s="121" t="s">
        <v>55</v>
      </c>
    </row>
    <row r="46" spans="1:10" ht="25.5" customHeight="1" x14ac:dyDescent="0.2">
      <c r="A46" s="122"/>
      <c r="B46" s="126" t="s">
        <v>16</v>
      </c>
      <c r="C46" s="126" t="s">
        <v>5</v>
      </c>
      <c r="D46" s="127"/>
      <c r="E46" s="127"/>
      <c r="F46" s="130" t="s">
        <v>56</v>
      </c>
      <c r="G46" s="130"/>
      <c r="H46" s="130"/>
      <c r="I46" s="241" t="s">
        <v>28</v>
      </c>
      <c r="J46" s="241"/>
    </row>
    <row r="47" spans="1:10" ht="25.5" customHeight="1" x14ac:dyDescent="0.2">
      <c r="A47" s="123"/>
      <c r="B47" s="131" t="s">
        <v>57</v>
      </c>
      <c r="C47" s="242" t="s">
        <v>58</v>
      </c>
      <c r="D47" s="243"/>
      <c r="E47" s="243"/>
      <c r="F47" s="133" t="s">
        <v>23</v>
      </c>
      <c r="G47" s="134"/>
      <c r="H47" s="134"/>
      <c r="I47" s="225">
        <v>0</v>
      </c>
      <c r="J47" s="225"/>
    </row>
    <row r="48" spans="1:10" ht="25.5" customHeight="1" x14ac:dyDescent="0.2">
      <c r="A48" s="123"/>
      <c r="B48" s="125" t="s">
        <v>59</v>
      </c>
      <c r="C48" s="226" t="s">
        <v>60</v>
      </c>
      <c r="D48" s="227"/>
      <c r="E48" s="227"/>
      <c r="F48" s="135" t="s">
        <v>23</v>
      </c>
      <c r="G48" s="136"/>
      <c r="H48" s="136"/>
      <c r="I48" s="225">
        <v>0</v>
      </c>
      <c r="J48" s="225"/>
    </row>
    <row r="49" spans="1:10" ht="25.5" customHeight="1" x14ac:dyDescent="0.2">
      <c r="A49" s="123"/>
      <c r="B49" s="125" t="s">
        <v>61</v>
      </c>
      <c r="C49" s="226" t="s">
        <v>62</v>
      </c>
      <c r="D49" s="227"/>
      <c r="E49" s="227"/>
      <c r="F49" s="135" t="s">
        <v>23</v>
      </c>
      <c r="G49" s="136"/>
      <c r="H49" s="136"/>
      <c r="I49" s="225">
        <v>0</v>
      </c>
      <c r="J49" s="225"/>
    </row>
    <row r="50" spans="1:10" ht="25.5" customHeight="1" x14ac:dyDescent="0.2">
      <c r="A50" s="123"/>
      <c r="B50" s="125" t="s">
        <v>63</v>
      </c>
      <c r="C50" s="226" t="s">
        <v>64</v>
      </c>
      <c r="D50" s="227"/>
      <c r="E50" s="227"/>
      <c r="F50" s="135" t="s">
        <v>23</v>
      </c>
      <c r="G50" s="136"/>
      <c r="H50" s="136"/>
      <c r="I50" s="225">
        <v>0</v>
      </c>
      <c r="J50" s="225"/>
    </row>
    <row r="51" spans="1:10" ht="25.5" customHeight="1" x14ac:dyDescent="0.2">
      <c r="A51" s="123"/>
      <c r="B51" s="125" t="s">
        <v>65</v>
      </c>
      <c r="C51" s="226" t="s">
        <v>66</v>
      </c>
      <c r="D51" s="227"/>
      <c r="E51" s="227"/>
      <c r="F51" s="135" t="s">
        <v>24</v>
      </c>
      <c r="G51" s="136"/>
      <c r="H51" s="136"/>
      <c r="I51" s="225">
        <v>0</v>
      </c>
      <c r="J51" s="225"/>
    </row>
    <row r="52" spans="1:10" ht="25.5" customHeight="1" x14ac:dyDescent="0.2">
      <c r="A52" s="123"/>
      <c r="B52" s="132" t="s">
        <v>67</v>
      </c>
      <c r="C52" s="246" t="s">
        <v>68</v>
      </c>
      <c r="D52" s="247"/>
      <c r="E52" s="247"/>
      <c r="F52" s="137" t="s">
        <v>24</v>
      </c>
      <c r="G52" s="138"/>
      <c r="H52" s="138"/>
      <c r="I52" s="244">
        <v>0</v>
      </c>
      <c r="J52" s="245"/>
    </row>
    <row r="53" spans="1:10" ht="25.5" customHeight="1" x14ac:dyDescent="0.2">
      <c r="A53" s="124"/>
      <c r="B53" s="128" t="s">
        <v>1</v>
      </c>
      <c r="C53" s="128"/>
      <c r="D53" s="129"/>
      <c r="E53" s="129"/>
      <c r="F53" s="139"/>
      <c r="G53" s="140"/>
      <c r="H53" s="140"/>
      <c r="I53" s="248">
        <f>SUM(I47:I52)</f>
        <v>0</v>
      </c>
      <c r="J53" s="248"/>
    </row>
    <row r="54" spans="1:10" x14ac:dyDescent="0.2">
      <c r="F54" s="141"/>
      <c r="G54" s="94"/>
      <c r="H54" s="141"/>
      <c r="I54" s="94"/>
      <c r="J54" s="94"/>
    </row>
    <row r="55" spans="1:10" x14ac:dyDescent="0.2">
      <c r="F55" s="141"/>
      <c r="G55" s="94"/>
      <c r="H55" s="141"/>
      <c r="I55" s="94"/>
      <c r="J55" s="94"/>
    </row>
    <row r="56" spans="1:10" x14ac:dyDescent="0.2">
      <c r="F56" s="141"/>
      <c r="G56" s="94"/>
      <c r="H56" s="141"/>
      <c r="I56" s="94"/>
      <c r="J56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9" t="s">
        <v>41</v>
      </c>
      <c r="B2" s="78"/>
      <c r="C2" s="251"/>
      <c r="D2" s="251"/>
      <c r="E2" s="251"/>
      <c r="F2" s="251"/>
      <c r="G2" s="252"/>
    </row>
    <row r="3" spans="1:7" ht="24.95" hidden="1" customHeight="1" x14ac:dyDescent="0.2">
      <c r="A3" s="79" t="s">
        <v>7</v>
      </c>
      <c r="B3" s="78"/>
      <c r="C3" s="251"/>
      <c r="D3" s="251"/>
      <c r="E3" s="251"/>
      <c r="F3" s="251"/>
      <c r="G3" s="252"/>
    </row>
    <row r="4" spans="1:7" ht="24.95" hidden="1" customHeight="1" x14ac:dyDescent="0.2">
      <c r="A4" s="79" t="s">
        <v>8</v>
      </c>
      <c r="B4" s="78"/>
      <c r="C4" s="251"/>
      <c r="D4" s="251"/>
      <c r="E4" s="251"/>
      <c r="F4" s="251"/>
      <c r="G4" s="25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2"/>
  <sheetViews>
    <sheetView tabSelected="1" topLeftCell="C6" zoomScale="120" zoomScaleNormal="120" workbookViewId="0">
      <selection activeCell="Z29" sqref="Z29"/>
    </sheetView>
  </sheetViews>
  <sheetFormatPr defaultRowHeight="12.75" outlineLevelRow="1" x14ac:dyDescent="0.2"/>
  <cols>
    <col min="1" max="1" width="4.140625" customWidth="1"/>
    <col min="2" max="2" width="14.42578125" style="93" customWidth="1"/>
    <col min="3" max="3" width="38.140625" style="93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13" width="0" hidden="1" customWidth="1"/>
    <col min="18" max="21" width="0" hidden="1" customWidth="1"/>
    <col min="29" max="39" width="0" hidden="1" customWidth="1"/>
    <col min="53" max="53" width="73.28515625" customWidth="1"/>
  </cols>
  <sheetData>
    <row r="1" spans="1:60" ht="15.75" customHeight="1" x14ac:dyDescent="0.25">
      <c r="A1" s="258" t="s">
        <v>6</v>
      </c>
      <c r="B1" s="258"/>
      <c r="C1" s="258"/>
      <c r="D1" s="258"/>
      <c r="E1" s="258"/>
      <c r="F1" s="258"/>
      <c r="G1" s="258"/>
      <c r="AE1" t="s">
        <v>72</v>
      </c>
    </row>
    <row r="2" spans="1:60" ht="24.95" customHeight="1" x14ac:dyDescent="0.2">
      <c r="A2" s="146" t="s">
        <v>71</v>
      </c>
      <c r="B2" s="144"/>
      <c r="C2" s="259" t="s">
        <v>46</v>
      </c>
      <c r="D2" s="260"/>
      <c r="E2" s="260"/>
      <c r="F2" s="260"/>
      <c r="G2" s="261"/>
      <c r="AE2" t="s">
        <v>73</v>
      </c>
    </row>
    <row r="3" spans="1:60" ht="24.95" customHeight="1" x14ac:dyDescent="0.2">
      <c r="A3" s="147" t="s">
        <v>7</v>
      </c>
      <c r="B3" s="145"/>
      <c r="C3" s="262" t="s">
        <v>43</v>
      </c>
      <c r="D3" s="263"/>
      <c r="E3" s="263"/>
      <c r="F3" s="263"/>
      <c r="G3" s="264"/>
      <c r="AE3" t="s">
        <v>74</v>
      </c>
    </row>
    <row r="4" spans="1:60" ht="24.95" hidden="1" customHeight="1" x14ac:dyDescent="0.2">
      <c r="A4" s="147" t="s">
        <v>8</v>
      </c>
      <c r="B4" s="145"/>
      <c r="C4" s="262"/>
      <c r="D4" s="263"/>
      <c r="E4" s="263"/>
      <c r="F4" s="263"/>
      <c r="G4" s="264"/>
      <c r="AE4" t="s">
        <v>75</v>
      </c>
    </row>
    <row r="5" spans="1:60" hidden="1" x14ac:dyDescent="0.2">
      <c r="A5" s="148" t="s">
        <v>76</v>
      </c>
      <c r="B5" s="149"/>
      <c r="C5" s="150"/>
      <c r="D5" s="151"/>
      <c r="E5" s="151"/>
      <c r="F5" s="151"/>
      <c r="G5" s="152"/>
      <c r="AE5" t="s">
        <v>77</v>
      </c>
    </row>
    <row r="7" spans="1:60" ht="38.25" x14ac:dyDescent="0.2">
      <c r="A7" s="158" t="s">
        <v>78</v>
      </c>
      <c r="B7" s="159" t="s">
        <v>79</v>
      </c>
      <c r="C7" s="159" t="s">
        <v>80</v>
      </c>
      <c r="D7" s="158" t="s">
        <v>81</v>
      </c>
      <c r="E7" s="158" t="s">
        <v>82</v>
      </c>
      <c r="F7" s="153" t="s">
        <v>83</v>
      </c>
      <c r="G7" s="172" t="s">
        <v>28</v>
      </c>
      <c r="H7" s="173" t="s">
        <v>29</v>
      </c>
      <c r="I7" s="173" t="s">
        <v>84</v>
      </c>
      <c r="J7" s="173" t="s">
        <v>30</v>
      </c>
      <c r="K7" s="173" t="s">
        <v>85</v>
      </c>
      <c r="L7" s="173" t="s">
        <v>86</v>
      </c>
      <c r="M7" s="173" t="s">
        <v>87</v>
      </c>
      <c r="N7" s="173" t="s">
        <v>88</v>
      </c>
      <c r="O7" s="173" t="s">
        <v>89</v>
      </c>
      <c r="P7" s="173" t="s">
        <v>90</v>
      </c>
      <c r="Q7" s="173" t="s">
        <v>91</v>
      </c>
      <c r="R7" s="173" t="s">
        <v>92</v>
      </c>
      <c r="S7" s="173" t="s">
        <v>93</v>
      </c>
      <c r="T7" s="173" t="s">
        <v>94</v>
      </c>
      <c r="U7" s="161" t="s">
        <v>95</v>
      </c>
    </row>
    <row r="8" spans="1:60" x14ac:dyDescent="0.2">
      <c r="A8" s="174" t="s">
        <v>96</v>
      </c>
      <c r="B8" s="175" t="s">
        <v>57</v>
      </c>
      <c r="C8" s="176" t="s">
        <v>58</v>
      </c>
      <c r="D8" s="160"/>
      <c r="E8" s="177"/>
      <c r="F8" s="178"/>
      <c r="G8" s="178">
        <f>SUMIF(AE9:AE13,"&lt;&gt;NOR",G9:G13)</f>
        <v>0</v>
      </c>
      <c r="H8" s="178"/>
      <c r="I8" s="178">
        <f>SUM(I9:I13)</f>
        <v>0</v>
      </c>
      <c r="J8" s="178"/>
      <c r="K8" s="178">
        <f>SUM(K9:K13)</f>
        <v>4751.01</v>
      </c>
      <c r="L8" s="178"/>
      <c r="M8" s="178">
        <f>SUM(M9:M13)</f>
        <v>0</v>
      </c>
      <c r="N8" s="160"/>
      <c r="O8" s="160">
        <f>SUM(O9:O13)</f>
        <v>0</v>
      </c>
      <c r="P8" s="160"/>
      <c r="Q8" s="160">
        <f>SUM(Q9:Q13)</f>
        <v>0.45</v>
      </c>
      <c r="R8" s="160"/>
      <c r="S8" s="160"/>
      <c r="T8" s="174"/>
      <c r="U8" s="160">
        <f>SUM(U9:U13)</f>
        <v>4.0599999999999996</v>
      </c>
      <c r="AE8" t="s">
        <v>97</v>
      </c>
    </row>
    <row r="9" spans="1:60" outlineLevel="1" x14ac:dyDescent="0.2">
      <c r="A9" s="155">
        <v>1</v>
      </c>
      <c r="B9" s="162" t="s">
        <v>98</v>
      </c>
      <c r="C9" s="185" t="s">
        <v>99</v>
      </c>
      <c r="D9" s="164" t="s">
        <v>100</v>
      </c>
      <c r="E9" s="168">
        <v>10.88</v>
      </c>
      <c r="F9" s="193"/>
      <c r="G9" s="193"/>
      <c r="H9" s="170">
        <v>0</v>
      </c>
      <c r="I9" s="170">
        <f>ROUND(E9*H9,2)</f>
        <v>0</v>
      </c>
      <c r="J9" s="170">
        <v>410</v>
      </c>
      <c r="K9" s="170">
        <f>ROUND(E9*J9,2)</f>
        <v>4460.8</v>
      </c>
      <c r="L9" s="170">
        <v>0</v>
      </c>
      <c r="M9" s="170">
        <f>G9*(1+L9/100)</f>
        <v>0</v>
      </c>
      <c r="N9" s="164">
        <v>0</v>
      </c>
      <c r="O9" s="164">
        <f>ROUND(E9*N9,5)</f>
        <v>0</v>
      </c>
      <c r="P9" s="164">
        <v>0</v>
      </c>
      <c r="Q9" s="164">
        <f>ROUND(E9*P9,5)</f>
        <v>0</v>
      </c>
      <c r="R9" s="164"/>
      <c r="S9" s="164"/>
      <c r="T9" s="165">
        <v>0.33</v>
      </c>
      <c r="U9" s="164">
        <f>ROUND(E9*T9,2)</f>
        <v>3.59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101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/>
      <c r="B10" s="162"/>
      <c r="C10" s="253" t="s">
        <v>102</v>
      </c>
      <c r="D10" s="254"/>
      <c r="E10" s="255"/>
      <c r="F10" s="256"/>
      <c r="G10" s="257"/>
      <c r="H10" s="170"/>
      <c r="I10" s="170"/>
      <c r="J10" s="170"/>
      <c r="K10" s="170"/>
      <c r="L10" s="170"/>
      <c r="M10" s="170"/>
      <c r="N10" s="164"/>
      <c r="O10" s="164"/>
      <c r="P10" s="164"/>
      <c r="Q10" s="164"/>
      <c r="R10" s="164"/>
      <c r="S10" s="164"/>
      <c r="T10" s="165"/>
      <c r="U10" s="164"/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103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7" t="str">
        <f>C10</f>
        <v>4,5 x 1,1 x 2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55"/>
      <c r="B11" s="162"/>
      <c r="C11" s="253" t="s">
        <v>104</v>
      </c>
      <c r="D11" s="254"/>
      <c r="E11" s="255"/>
      <c r="F11" s="256"/>
      <c r="G11" s="257"/>
      <c r="H11" s="170"/>
      <c r="I11" s="170"/>
      <c r="J11" s="170"/>
      <c r="K11" s="170"/>
      <c r="L11" s="170"/>
      <c r="M11" s="170"/>
      <c r="N11" s="164"/>
      <c r="O11" s="164"/>
      <c r="P11" s="164"/>
      <c r="Q11" s="164"/>
      <c r="R11" s="164"/>
      <c r="S11" s="164"/>
      <c r="T11" s="165"/>
      <c r="U11" s="164"/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103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7" t="str">
        <f>C11</f>
        <v>rozšíření pro šachtu 0,7x0,7x 2</v>
      </c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>
        <v>2</v>
      </c>
      <c r="B12" s="162" t="s">
        <v>105</v>
      </c>
      <c r="C12" s="185" t="s">
        <v>106</v>
      </c>
      <c r="D12" s="164" t="s">
        <v>100</v>
      </c>
      <c r="E12" s="168">
        <v>3.3</v>
      </c>
      <c r="F12" s="193"/>
      <c r="G12" s="193"/>
      <c r="H12" s="170">
        <v>0</v>
      </c>
      <c r="I12" s="170">
        <f>ROUND(E12*H12,2)</f>
        <v>0</v>
      </c>
      <c r="J12" s="170">
        <v>33.700000000000003</v>
      </c>
      <c r="K12" s="170">
        <f>ROUND(E12*J12,2)</f>
        <v>111.21</v>
      </c>
      <c r="L12" s="170">
        <v>0</v>
      </c>
      <c r="M12" s="170">
        <f>G12*(1+L12/100)</f>
        <v>0</v>
      </c>
      <c r="N12" s="164">
        <v>0</v>
      </c>
      <c r="O12" s="164">
        <f>ROUND(E12*N12,5)</f>
        <v>0</v>
      </c>
      <c r="P12" s="164">
        <v>0</v>
      </c>
      <c r="Q12" s="164">
        <f>ROUND(E12*P12,5)</f>
        <v>0</v>
      </c>
      <c r="R12" s="164"/>
      <c r="S12" s="164"/>
      <c r="T12" s="165">
        <v>5.8000000000000003E-2</v>
      </c>
      <c r="U12" s="164">
        <f>ROUND(E12*T12,2)</f>
        <v>0.19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101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55">
        <v>3</v>
      </c>
      <c r="B13" s="162" t="s">
        <v>107</v>
      </c>
      <c r="C13" s="185" t="s">
        <v>108</v>
      </c>
      <c r="D13" s="164" t="s">
        <v>109</v>
      </c>
      <c r="E13" s="168">
        <v>2</v>
      </c>
      <c r="F13" s="193"/>
      <c r="G13" s="193"/>
      <c r="H13" s="170">
        <v>0</v>
      </c>
      <c r="I13" s="170">
        <f>ROUND(E13*H13,2)</f>
        <v>0</v>
      </c>
      <c r="J13" s="170">
        <v>89.5</v>
      </c>
      <c r="K13" s="170">
        <f>ROUND(E13*J13,2)</f>
        <v>179</v>
      </c>
      <c r="L13" s="170">
        <v>0</v>
      </c>
      <c r="M13" s="170">
        <f>G13*(1+L13/100)</f>
        <v>0</v>
      </c>
      <c r="N13" s="164">
        <v>0</v>
      </c>
      <c r="O13" s="164">
        <f>ROUND(E13*N13,5)</f>
        <v>0</v>
      </c>
      <c r="P13" s="164">
        <v>0.22500000000000001</v>
      </c>
      <c r="Q13" s="164">
        <f>ROUND(E13*P13,5)</f>
        <v>0.45</v>
      </c>
      <c r="R13" s="164"/>
      <c r="S13" s="164"/>
      <c r="T13" s="165">
        <v>0.14199999999999999</v>
      </c>
      <c r="U13" s="164">
        <f>ROUND(E13*T13,2)</f>
        <v>0.28000000000000003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101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x14ac:dyDescent="0.2">
      <c r="A14" s="156" t="s">
        <v>96</v>
      </c>
      <c r="B14" s="163" t="s">
        <v>59</v>
      </c>
      <c r="C14" s="186" t="s">
        <v>60</v>
      </c>
      <c r="D14" s="166"/>
      <c r="E14" s="169"/>
      <c r="F14" s="171"/>
      <c r="G14" s="171">
        <f>SUMIF(AE15:AE15,"&lt;&gt;NOR",G15:G15)</f>
        <v>0</v>
      </c>
      <c r="H14" s="171"/>
      <c r="I14" s="171">
        <f>SUM(I15:I15)</f>
        <v>0</v>
      </c>
      <c r="J14" s="171"/>
      <c r="K14" s="171">
        <f>SUM(K15:K15)</f>
        <v>5150</v>
      </c>
      <c r="L14" s="171"/>
      <c r="M14" s="171">
        <f>SUM(M15:M15)</f>
        <v>0</v>
      </c>
      <c r="N14" s="166"/>
      <c r="O14" s="166">
        <f>SUM(O15:O15)</f>
        <v>0</v>
      </c>
      <c r="P14" s="166"/>
      <c r="Q14" s="166">
        <f>SUM(Q15:Q15)</f>
        <v>0</v>
      </c>
      <c r="R14" s="166"/>
      <c r="S14" s="166"/>
      <c r="T14" s="167"/>
      <c r="U14" s="166">
        <f>SUM(U15:U15)</f>
        <v>0.17</v>
      </c>
      <c r="AE14" t="s">
        <v>97</v>
      </c>
    </row>
    <row r="15" spans="1:60" outlineLevel="1" x14ac:dyDescent="0.2">
      <c r="A15" s="155">
        <v>4</v>
      </c>
      <c r="B15" s="162" t="s">
        <v>110</v>
      </c>
      <c r="C15" s="185" t="s">
        <v>111</v>
      </c>
      <c r="D15" s="164" t="s">
        <v>112</v>
      </c>
      <c r="E15" s="168">
        <v>1</v>
      </c>
      <c r="F15" s="193"/>
      <c r="G15" s="193"/>
      <c r="H15" s="170">
        <v>0</v>
      </c>
      <c r="I15" s="170">
        <f>ROUND(E15*H15,2)</f>
        <v>0</v>
      </c>
      <c r="J15" s="170">
        <v>5150</v>
      </c>
      <c r="K15" s="170">
        <f>ROUND(E15*J15,2)</f>
        <v>5150</v>
      </c>
      <c r="L15" s="170">
        <v>0</v>
      </c>
      <c r="M15" s="170">
        <f>G15*(1+L15/100)</f>
        <v>0</v>
      </c>
      <c r="N15" s="164">
        <v>0</v>
      </c>
      <c r="O15" s="164">
        <f>ROUND(E15*N15,5)</f>
        <v>0</v>
      </c>
      <c r="P15" s="164">
        <v>0</v>
      </c>
      <c r="Q15" s="164">
        <f>ROUND(E15*P15,5)</f>
        <v>0</v>
      </c>
      <c r="R15" s="164"/>
      <c r="S15" s="164"/>
      <c r="T15" s="165">
        <v>0.17</v>
      </c>
      <c r="U15" s="164">
        <f>ROUND(E15*T15,2)</f>
        <v>0.17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101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x14ac:dyDescent="0.2">
      <c r="A16" s="156" t="s">
        <v>96</v>
      </c>
      <c r="B16" s="163" t="s">
        <v>61</v>
      </c>
      <c r="C16" s="186" t="s">
        <v>62</v>
      </c>
      <c r="D16" s="166"/>
      <c r="E16" s="169"/>
      <c r="F16" s="171"/>
      <c r="G16" s="171">
        <f>SUMIF(AE17:AE20,"&lt;&gt;NOR",G17:G20)</f>
        <v>0</v>
      </c>
      <c r="H16" s="171"/>
      <c r="I16" s="171">
        <f>SUM(I17:I20)</f>
        <v>794.01</v>
      </c>
      <c r="J16" s="171"/>
      <c r="K16" s="171">
        <f>SUM(K17:K20)</f>
        <v>55317.569999999992</v>
      </c>
      <c r="L16" s="171"/>
      <c r="M16" s="171">
        <f>SUM(M17:M20)</f>
        <v>0</v>
      </c>
      <c r="N16" s="166"/>
      <c r="O16" s="166">
        <f>SUM(O17:O20)</f>
        <v>3.363E-2</v>
      </c>
      <c r="P16" s="166"/>
      <c r="Q16" s="166">
        <f>SUM(Q17:Q20)</f>
        <v>49.386749999999999</v>
      </c>
      <c r="R16" s="166"/>
      <c r="S16" s="166"/>
      <c r="T16" s="167"/>
      <c r="U16" s="166">
        <f>SUM(U17:U20)</f>
        <v>96.859999999999985</v>
      </c>
      <c r="AE16" t="s">
        <v>97</v>
      </c>
    </row>
    <row r="17" spans="1:60" ht="22.5" outlineLevel="1" x14ac:dyDescent="0.2">
      <c r="A17" s="155">
        <v>5</v>
      </c>
      <c r="B17" s="162" t="s">
        <v>113</v>
      </c>
      <c r="C17" s="185" t="s">
        <v>114</v>
      </c>
      <c r="D17" s="164" t="s">
        <v>109</v>
      </c>
      <c r="E17" s="168">
        <v>33.549999999999997</v>
      </c>
      <c r="F17" s="193"/>
      <c r="G17" s="193"/>
      <c r="H17" s="170">
        <v>0</v>
      </c>
      <c r="I17" s="170">
        <f>ROUND(E17*H17,2)</f>
        <v>0</v>
      </c>
      <c r="J17" s="170">
        <v>189</v>
      </c>
      <c r="K17" s="170">
        <f>ROUND(E17*J17,2)</f>
        <v>6340.95</v>
      </c>
      <c r="L17" s="170">
        <v>0</v>
      </c>
      <c r="M17" s="170">
        <f>G17*(1+L17/100)</f>
        <v>0</v>
      </c>
      <c r="N17" s="164">
        <v>0</v>
      </c>
      <c r="O17" s="164">
        <f>ROUND(E17*N17,5)</f>
        <v>0</v>
      </c>
      <c r="P17" s="164">
        <v>4.4999999999999998E-2</v>
      </c>
      <c r="Q17" s="164">
        <f>ROUND(E17*P17,5)</f>
        <v>1.5097499999999999</v>
      </c>
      <c r="R17" s="164"/>
      <c r="S17" s="164"/>
      <c r="T17" s="165">
        <v>0.28732999999999997</v>
      </c>
      <c r="U17" s="164">
        <f>ROUND(E17*T17,2)</f>
        <v>9.64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115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55">
        <v>6</v>
      </c>
      <c r="B18" s="162" t="s">
        <v>116</v>
      </c>
      <c r="C18" s="185" t="s">
        <v>117</v>
      </c>
      <c r="D18" s="164" t="s">
        <v>100</v>
      </c>
      <c r="E18" s="168">
        <v>20.13</v>
      </c>
      <c r="F18" s="193"/>
      <c r="G18" s="193"/>
      <c r="H18" s="170">
        <v>0</v>
      </c>
      <c r="I18" s="170">
        <f>ROUND(E18*H18,2)</f>
        <v>0</v>
      </c>
      <c r="J18" s="170">
        <v>2001</v>
      </c>
      <c r="K18" s="170">
        <f>ROUND(E18*J18,2)</f>
        <v>40280.129999999997</v>
      </c>
      <c r="L18" s="170">
        <v>0</v>
      </c>
      <c r="M18" s="170">
        <f>G18*(1+L18/100)</f>
        <v>0</v>
      </c>
      <c r="N18" s="164">
        <v>0</v>
      </c>
      <c r="O18" s="164">
        <f>ROUND(E18*N18,5)</f>
        <v>0</v>
      </c>
      <c r="P18" s="164">
        <v>2.2000000000000002</v>
      </c>
      <c r="Q18" s="164">
        <f>ROUND(E18*P18,5)</f>
        <v>44.286000000000001</v>
      </c>
      <c r="R18" s="164"/>
      <c r="S18" s="164"/>
      <c r="T18" s="165">
        <v>2.9369999999999998</v>
      </c>
      <c r="U18" s="164">
        <f>ROUND(E18*T18,2)</f>
        <v>59.12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101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55"/>
      <c r="B19" s="162"/>
      <c r="C19" s="253" t="s">
        <v>118</v>
      </c>
      <c r="D19" s="254"/>
      <c r="E19" s="255"/>
      <c r="F19" s="256"/>
      <c r="G19" s="257"/>
      <c r="H19" s="170"/>
      <c r="I19" s="170"/>
      <c r="J19" s="170"/>
      <c r="K19" s="170"/>
      <c r="L19" s="170"/>
      <c r="M19" s="170"/>
      <c r="N19" s="164"/>
      <c r="O19" s="164"/>
      <c r="P19" s="164"/>
      <c r="Q19" s="164"/>
      <c r="R19" s="164"/>
      <c r="S19" s="164"/>
      <c r="T19" s="165"/>
      <c r="U19" s="164"/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103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7" t="str">
        <f>C19</f>
        <v>61 x 0,6 x 0,55</v>
      </c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>
        <v>7</v>
      </c>
      <c r="B20" s="162" t="s">
        <v>119</v>
      </c>
      <c r="C20" s="185" t="s">
        <v>120</v>
      </c>
      <c r="D20" s="164" t="s">
        <v>121</v>
      </c>
      <c r="E20" s="168">
        <v>57</v>
      </c>
      <c r="F20" s="193"/>
      <c r="G20" s="193"/>
      <c r="H20" s="170">
        <v>13.93</v>
      </c>
      <c r="I20" s="170">
        <f>ROUND(E20*H20,2)</f>
        <v>794.01</v>
      </c>
      <c r="J20" s="170">
        <v>152.57</v>
      </c>
      <c r="K20" s="170">
        <f>ROUND(E20*J20,2)</f>
        <v>8696.49</v>
      </c>
      <c r="L20" s="170">
        <v>0</v>
      </c>
      <c r="M20" s="170">
        <f>G20*(1+L20/100)</f>
        <v>0</v>
      </c>
      <c r="N20" s="164">
        <v>5.9000000000000003E-4</v>
      </c>
      <c r="O20" s="164">
        <f>ROUND(E20*N20,5)</f>
        <v>3.363E-2</v>
      </c>
      <c r="P20" s="164">
        <v>6.3E-2</v>
      </c>
      <c r="Q20" s="164">
        <f>ROUND(E20*P20,5)</f>
        <v>3.5910000000000002</v>
      </c>
      <c r="R20" s="164"/>
      <c r="S20" s="164"/>
      <c r="T20" s="165">
        <v>0.49299999999999999</v>
      </c>
      <c r="U20" s="164">
        <f>ROUND(E20*T20,2)</f>
        <v>28.1</v>
      </c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101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x14ac:dyDescent="0.2">
      <c r="A21" s="156" t="s">
        <v>96</v>
      </c>
      <c r="B21" s="163" t="s">
        <v>63</v>
      </c>
      <c r="C21" s="186" t="s">
        <v>64</v>
      </c>
      <c r="D21" s="166"/>
      <c r="E21" s="169"/>
      <c r="F21" s="171"/>
      <c r="G21" s="171">
        <f>SUMIF(AE22:AE26,"&lt;&gt;NOR",G22:G26)</f>
        <v>0</v>
      </c>
      <c r="H21" s="171"/>
      <c r="I21" s="171">
        <f>SUM(I22:I26)</f>
        <v>14696.43</v>
      </c>
      <c r="J21" s="171"/>
      <c r="K21" s="171">
        <f>SUM(K22:K26)</f>
        <v>137241.66999999998</v>
      </c>
      <c r="L21" s="171"/>
      <c r="M21" s="171">
        <f>SUM(M22:M26)</f>
        <v>0</v>
      </c>
      <c r="N21" s="166"/>
      <c r="O21" s="166">
        <f>SUM(O22:O26)</f>
        <v>0</v>
      </c>
      <c r="P21" s="166"/>
      <c r="Q21" s="166">
        <f>SUM(Q22:Q26)</f>
        <v>7.1349999999999997E-2</v>
      </c>
      <c r="R21" s="166"/>
      <c r="S21" s="166"/>
      <c r="T21" s="167"/>
      <c r="U21" s="166">
        <f>SUM(U22:U26)</f>
        <v>321.47999999999996</v>
      </c>
      <c r="AE21" t="s">
        <v>97</v>
      </c>
    </row>
    <row r="22" spans="1:60" ht="22.5" outlineLevel="1" x14ac:dyDescent="0.2">
      <c r="A22" s="155">
        <v>8</v>
      </c>
      <c r="B22" s="162" t="s">
        <v>122</v>
      </c>
      <c r="C22" s="190" t="s">
        <v>136</v>
      </c>
      <c r="D22" s="191" t="s">
        <v>123</v>
      </c>
      <c r="E22" s="192">
        <v>48.7</v>
      </c>
      <c r="F22" s="193"/>
      <c r="G22" s="193"/>
      <c r="H22" s="193">
        <v>0</v>
      </c>
      <c r="I22" s="193">
        <f>ROUND(E22*H22,2)</f>
        <v>0</v>
      </c>
      <c r="J22" s="193">
        <v>1526</v>
      </c>
      <c r="K22" s="193">
        <f>ROUND(E22*J22,2)</f>
        <v>74316.2</v>
      </c>
      <c r="L22" s="193">
        <v>0</v>
      </c>
      <c r="M22" s="193">
        <f>G22*(1+L22/100)</f>
        <v>0</v>
      </c>
      <c r="N22" s="191">
        <v>0</v>
      </c>
      <c r="O22" s="191">
        <f>ROUND(E22*N22,5)</f>
        <v>0</v>
      </c>
      <c r="P22" s="191">
        <v>0</v>
      </c>
      <c r="Q22" s="191">
        <f>ROUND(E22*P22,5)</f>
        <v>0</v>
      </c>
      <c r="R22" s="164"/>
      <c r="S22" s="164"/>
      <c r="T22" s="165">
        <v>3.7559999999999998</v>
      </c>
      <c r="U22" s="164">
        <f>ROUND(E22*T22,2)</f>
        <v>182.92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115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>
        <v>10</v>
      </c>
      <c r="B23" s="162" t="s">
        <v>124</v>
      </c>
      <c r="C23" s="185" t="s">
        <v>125</v>
      </c>
      <c r="D23" s="164" t="s">
        <v>121</v>
      </c>
      <c r="E23" s="168">
        <v>145</v>
      </c>
      <c r="F23" s="193"/>
      <c r="G23" s="193"/>
      <c r="H23" s="170">
        <v>87.39</v>
      </c>
      <c r="I23" s="170">
        <f>ROUND(E23*H23,2)</f>
        <v>12671.55</v>
      </c>
      <c r="J23" s="170">
        <v>410.11</v>
      </c>
      <c r="K23" s="170">
        <f>ROUND(E23*J23,2)</f>
        <v>59465.95</v>
      </c>
      <c r="L23" s="170">
        <v>0</v>
      </c>
      <c r="M23" s="170">
        <f>G23*(1+L23/100)</f>
        <v>0</v>
      </c>
      <c r="N23" s="164">
        <v>0</v>
      </c>
      <c r="O23" s="164">
        <f>ROUND(E23*N23,5)</f>
        <v>0</v>
      </c>
      <c r="P23" s="164">
        <v>4.6000000000000001E-4</v>
      </c>
      <c r="Q23" s="164">
        <f>ROUND(E23*P23,5)</f>
        <v>6.6699999999999995E-2</v>
      </c>
      <c r="R23" s="164"/>
      <c r="S23" s="164"/>
      <c r="T23" s="165">
        <v>0.9</v>
      </c>
      <c r="U23" s="164">
        <f>ROUND(E23*T23,2)</f>
        <v>130.5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101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>
        <v>11</v>
      </c>
      <c r="B24" s="162" t="s">
        <v>126</v>
      </c>
      <c r="C24" s="185" t="s">
        <v>127</v>
      </c>
      <c r="D24" s="164" t="s">
        <v>121</v>
      </c>
      <c r="E24" s="168">
        <v>3</v>
      </c>
      <c r="F24" s="193"/>
      <c r="G24" s="193"/>
      <c r="H24" s="170">
        <v>674.96</v>
      </c>
      <c r="I24" s="170">
        <f>ROUND(E24*H24,2)</f>
        <v>2024.88</v>
      </c>
      <c r="J24" s="170">
        <v>1070.04</v>
      </c>
      <c r="K24" s="170">
        <f>ROUND(E24*J24,2)</f>
        <v>3210.12</v>
      </c>
      <c r="L24" s="170">
        <v>0</v>
      </c>
      <c r="M24" s="170">
        <f>G24*(1+L24/100)</f>
        <v>0</v>
      </c>
      <c r="N24" s="164">
        <v>0</v>
      </c>
      <c r="O24" s="164">
        <f>ROUND(E24*N24,5)</f>
        <v>0</v>
      </c>
      <c r="P24" s="164">
        <v>1.5499999999999999E-3</v>
      </c>
      <c r="Q24" s="164">
        <f>ROUND(E24*P24,5)</f>
        <v>4.6499999999999996E-3</v>
      </c>
      <c r="R24" s="164"/>
      <c r="S24" s="164"/>
      <c r="T24" s="165">
        <v>2.4500000000000002</v>
      </c>
      <c r="U24" s="164">
        <f>ROUND(E24*T24,2)</f>
        <v>7.35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101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/>
      <c r="B25" s="162"/>
      <c r="C25" s="253" t="s">
        <v>128</v>
      </c>
      <c r="D25" s="254"/>
      <c r="E25" s="255"/>
      <c r="F25" s="256"/>
      <c r="G25" s="257"/>
      <c r="H25" s="170"/>
      <c r="I25" s="170"/>
      <c r="J25" s="170"/>
      <c r="K25" s="170"/>
      <c r="L25" s="170"/>
      <c r="M25" s="170"/>
      <c r="N25" s="164"/>
      <c r="O25" s="164"/>
      <c r="P25" s="164"/>
      <c r="Q25" s="164"/>
      <c r="R25" s="164"/>
      <c r="S25" s="164"/>
      <c r="T25" s="165"/>
      <c r="U25" s="164"/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103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7" t="str">
        <f>C25</f>
        <v>Prostup zdí</v>
      </c>
      <c r="BB25" s="154"/>
      <c r="BC25" s="154"/>
      <c r="BD25" s="154"/>
      <c r="BE25" s="154"/>
      <c r="BF25" s="154"/>
      <c r="BG25" s="154"/>
      <c r="BH25" s="154"/>
    </row>
    <row r="26" spans="1:60" s="198" customFormat="1" outlineLevel="1" x14ac:dyDescent="0.2">
      <c r="A26" s="194">
        <v>12</v>
      </c>
      <c r="B26" s="195" t="s">
        <v>129</v>
      </c>
      <c r="C26" s="190" t="s">
        <v>137</v>
      </c>
      <c r="D26" s="191" t="s">
        <v>123</v>
      </c>
      <c r="E26" s="192">
        <v>0.2</v>
      </c>
      <c r="F26" s="193"/>
      <c r="G26" s="193"/>
      <c r="H26" s="193">
        <v>0</v>
      </c>
      <c r="I26" s="193">
        <f>ROUND(E26*H26,2)</f>
        <v>0</v>
      </c>
      <c r="J26" s="193">
        <v>1247</v>
      </c>
      <c r="K26" s="193">
        <f>ROUND(E26*J26,2)</f>
        <v>249.4</v>
      </c>
      <c r="L26" s="193">
        <v>0</v>
      </c>
      <c r="M26" s="193">
        <f>G26*(1+L26/100)</f>
        <v>0</v>
      </c>
      <c r="N26" s="191">
        <v>0</v>
      </c>
      <c r="O26" s="191">
        <f>ROUND(E26*N26,5)</f>
        <v>0</v>
      </c>
      <c r="P26" s="191">
        <v>0</v>
      </c>
      <c r="Q26" s="191">
        <f>ROUND(E26*P26,5)</f>
        <v>0</v>
      </c>
      <c r="R26" s="191"/>
      <c r="S26" s="191"/>
      <c r="T26" s="196">
        <v>3.5459999999999998</v>
      </c>
      <c r="U26" s="191">
        <f>ROUND(E26*T26,2)</f>
        <v>0.71</v>
      </c>
      <c r="V26" s="197"/>
      <c r="W26" s="197"/>
      <c r="X26" s="197"/>
      <c r="Y26" s="197"/>
      <c r="Z26" s="197"/>
      <c r="AA26" s="197"/>
      <c r="AB26" s="197"/>
      <c r="AC26" s="197"/>
      <c r="AD26" s="197"/>
      <c r="AE26" s="197" t="s">
        <v>115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</row>
    <row r="27" spans="1:60" x14ac:dyDescent="0.2">
      <c r="A27" s="156" t="s">
        <v>96</v>
      </c>
      <c r="B27" s="163" t="s">
        <v>65</v>
      </c>
      <c r="C27" s="186" t="s">
        <v>66</v>
      </c>
      <c r="D27" s="166"/>
      <c r="E27" s="169"/>
      <c r="F27" s="171"/>
      <c r="G27" s="171">
        <f>SUMIF(AE28:AE28,"&lt;&gt;NOR",G28:G28)</f>
        <v>0</v>
      </c>
      <c r="H27" s="171"/>
      <c r="I27" s="171">
        <f>SUM(I28:I28)</f>
        <v>0</v>
      </c>
      <c r="J27" s="171"/>
      <c r="K27" s="171">
        <f>SUM(K28:K28)</f>
        <v>1917.5</v>
      </c>
      <c r="L27" s="171"/>
      <c r="M27" s="171">
        <f>SUM(M28:M28)</f>
        <v>0</v>
      </c>
      <c r="N27" s="166"/>
      <c r="O27" s="166">
        <f>SUM(O28:O28)</f>
        <v>0</v>
      </c>
      <c r="P27" s="166"/>
      <c r="Q27" s="166">
        <f>SUM(Q28:Q28)</f>
        <v>0.1</v>
      </c>
      <c r="R27" s="166"/>
      <c r="S27" s="166"/>
      <c r="T27" s="167"/>
      <c r="U27" s="166">
        <f>SUM(U28:U28)</f>
        <v>4.63</v>
      </c>
      <c r="AE27" t="s">
        <v>97</v>
      </c>
    </row>
    <row r="28" spans="1:60" outlineLevel="1" x14ac:dyDescent="0.2">
      <c r="A28" s="155">
        <v>14</v>
      </c>
      <c r="B28" s="162" t="s">
        <v>130</v>
      </c>
      <c r="C28" s="185" t="s">
        <v>131</v>
      </c>
      <c r="D28" s="164" t="s">
        <v>109</v>
      </c>
      <c r="E28" s="168">
        <v>5</v>
      </c>
      <c r="F28" s="193"/>
      <c r="G28" s="193"/>
      <c r="H28" s="170">
        <v>0</v>
      </c>
      <c r="I28" s="170">
        <f>ROUND(E28*H28,2)</f>
        <v>0</v>
      </c>
      <c r="J28" s="170">
        <v>383.5</v>
      </c>
      <c r="K28" s="170">
        <f>ROUND(E28*J28,2)</f>
        <v>1917.5</v>
      </c>
      <c r="L28" s="170">
        <v>0</v>
      </c>
      <c r="M28" s="170">
        <f>G28*(1+L28/100)</f>
        <v>0</v>
      </c>
      <c r="N28" s="164">
        <v>0</v>
      </c>
      <c r="O28" s="164">
        <f>ROUND(E28*N28,5)</f>
        <v>0</v>
      </c>
      <c r="P28" s="164">
        <v>0.02</v>
      </c>
      <c r="Q28" s="164">
        <f>ROUND(E28*P28,5)</f>
        <v>0.1</v>
      </c>
      <c r="R28" s="164"/>
      <c r="S28" s="164"/>
      <c r="T28" s="165">
        <v>0.92500000000000004</v>
      </c>
      <c r="U28" s="164">
        <f>ROUND(E28*T28,2)</f>
        <v>4.63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101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x14ac:dyDescent="0.2">
      <c r="A29" s="156" t="s">
        <v>96</v>
      </c>
      <c r="B29" s="163" t="s">
        <v>67</v>
      </c>
      <c r="C29" s="186" t="s">
        <v>68</v>
      </c>
      <c r="D29" s="166"/>
      <c r="E29" s="169"/>
      <c r="F29" s="171"/>
      <c r="G29" s="171">
        <f>SUMIF(AE30:AE30,"&lt;&gt;NOR",G30:G30)</f>
        <v>0</v>
      </c>
      <c r="H29" s="171"/>
      <c r="I29" s="171">
        <f>SUM(I30:I30)</f>
        <v>0</v>
      </c>
      <c r="J29" s="171"/>
      <c r="K29" s="171">
        <f>SUM(K30:K30)</f>
        <v>3263.75</v>
      </c>
      <c r="L29" s="171"/>
      <c r="M29" s="171">
        <f>SUM(M30:M30)</f>
        <v>0</v>
      </c>
      <c r="N29" s="166"/>
      <c r="O29" s="166">
        <f>SUM(O30:O30)</f>
        <v>0</v>
      </c>
      <c r="P29" s="166"/>
      <c r="Q29" s="166">
        <f>SUM(Q30:Q30)</f>
        <v>1.7500000000000002E-2</v>
      </c>
      <c r="R29" s="166"/>
      <c r="S29" s="166"/>
      <c r="T29" s="167"/>
      <c r="U29" s="166">
        <f>SUM(U30:U30)</f>
        <v>5.0999999999999996</v>
      </c>
      <c r="AE29" t="s">
        <v>97</v>
      </c>
    </row>
    <row r="30" spans="1:60" outlineLevel="1" x14ac:dyDescent="0.2">
      <c r="A30" s="179">
        <v>15</v>
      </c>
      <c r="B30" s="180" t="s">
        <v>132</v>
      </c>
      <c r="C30" s="187" t="s">
        <v>133</v>
      </c>
      <c r="D30" s="181" t="s">
        <v>109</v>
      </c>
      <c r="E30" s="182">
        <v>17.5</v>
      </c>
      <c r="F30" s="193"/>
      <c r="G30" s="193"/>
      <c r="H30" s="183">
        <v>0</v>
      </c>
      <c r="I30" s="183">
        <f>ROUND(E30*H30,2)</f>
        <v>0</v>
      </c>
      <c r="J30" s="183">
        <v>186.5</v>
      </c>
      <c r="K30" s="183">
        <f>ROUND(E30*J30,2)</f>
        <v>3263.75</v>
      </c>
      <c r="L30" s="183">
        <v>0</v>
      </c>
      <c r="M30" s="183">
        <f>G30*(1+L30/100)</f>
        <v>0</v>
      </c>
      <c r="N30" s="181">
        <v>0</v>
      </c>
      <c r="O30" s="181">
        <f>ROUND(E30*N30,5)</f>
        <v>0</v>
      </c>
      <c r="P30" s="181">
        <v>1E-3</v>
      </c>
      <c r="Q30" s="181">
        <f>ROUND(E30*P30,5)</f>
        <v>1.7500000000000002E-2</v>
      </c>
      <c r="R30" s="181"/>
      <c r="S30" s="181"/>
      <c r="T30" s="184">
        <v>0.29143000000000002</v>
      </c>
      <c r="U30" s="181">
        <f>ROUND(E30*T30,2)</f>
        <v>5.0999999999999996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115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x14ac:dyDescent="0.2">
      <c r="A31" s="6"/>
      <c r="B31" s="7" t="s">
        <v>134</v>
      </c>
      <c r="C31" s="188" t="s">
        <v>134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AC31">
        <v>15</v>
      </c>
      <c r="AD31">
        <v>21</v>
      </c>
    </row>
    <row r="32" spans="1:60" x14ac:dyDescent="0.2">
      <c r="C32" s="189"/>
      <c r="AE32" t="s">
        <v>135</v>
      </c>
    </row>
  </sheetData>
  <mergeCells count="8">
    <mergeCell ref="C19:G19"/>
    <mergeCell ref="C25:G25"/>
    <mergeCell ref="A1:G1"/>
    <mergeCell ref="C2:G2"/>
    <mergeCell ref="C3:G3"/>
    <mergeCell ref="C4:G4"/>
    <mergeCell ref="C10:G10"/>
    <mergeCell ref="C11:G11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Ženčák Petr</dc:creator>
  <cp:lastModifiedBy>Skřeček Jiří</cp:lastModifiedBy>
  <cp:lastPrinted>2014-02-28T09:52:57Z</cp:lastPrinted>
  <dcterms:created xsi:type="dcterms:W3CDTF">2009-04-08T07:15:50Z</dcterms:created>
  <dcterms:modified xsi:type="dcterms:W3CDTF">2022-01-14T08:25:10Z</dcterms:modified>
</cp:coreProperties>
</file>