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sklenarova\Desktop\Moje složka\VZ\2022\VZMR\OPRAVA SPLAŠKOVÉ KANALIZACE OBJ. Č.  222\01 ZD\"/>
    </mc:Choice>
  </mc:AlternateContent>
  <bookViews>
    <workbookView xWindow="0" yWindow="0" windowWidth="28800" windowHeight="1183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Pol'!$A$1:$U$35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5" i="12" l="1"/>
  <c r="BA22" i="12"/>
  <c r="BA17" i="12"/>
  <c r="BA15" i="12"/>
  <c r="BA10" i="12"/>
  <c r="G8" i="12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11" i="12"/>
  <c r="I12" i="12"/>
  <c r="K12" i="12"/>
  <c r="M12" i="12"/>
  <c r="M11" i="12" s="1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G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G32" i="12"/>
  <c r="I33" i="12"/>
  <c r="I32" i="12" s="1"/>
  <c r="K33" i="12"/>
  <c r="K32" i="12" s="1"/>
  <c r="M33" i="12"/>
  <c r="M32" i="12" s="1"/>
  <c r="O33" i="12"/>
  <c r="O32" i="12" s="1"/>
  <c r="Q33" i="12"/>
  <c r="Q32" i="12" s="1"/>
  <c r="U33" i="12"/>
  <c r="U32" i="12" s="1"/>
  <c r="I51" i="1"/>
  <c r="F40" i="1"/>
  <c r="G40" i="1"/>
  <c r="H40" i="1"/>
  <c r="I40" i="1"/>
  <c r="J40" i="1"/>
  <c r="J39" i="1"/>
  <c r="I21" i="1"/>
  <c r="G28" i="1" s="1"/>
  <c r="J28" i="1"/>
  <c r="J26" i="1"/>
  <c r="G38" i="1"/>
  <c r="F38" i="1"/>
  <c r="H32" i="1"/>
  <c r="J23" i="1"/>
  <c r="J24" i="1"/>
  <c r="J25" i="1"/>
  <c r="J27" i="1"/>
  <c r="E24" i="1"/>
  <c r="E26" i="1"/>
  <c r="U18" i="12" l="1"/>
  <c r="O18" i="12"/>
  <c r="Q11" i="12"/>
  <c r="I18" i="12"/>
  <c r="Q18" i="12"/>
  <c r="M18" i="12"/>
  <c r="K18" i="12"/>
  <c r="U11" i="12"/>
  <c r="O11" i="12"/>
  <c r="K11" i="12"/>
  <c r="I11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<sst xmlns="http://schemas.openxmlformats.org/spreadsheetml/2006/main" count="214" uniqueCount="141">
  <si>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</si>
  <si>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</si>
  <si>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</si>
  <si>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</si>
  <si>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</si>
  <si>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</si>
  <si>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</si>
  <si>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</si>
  <si>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</si>
  <si>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</si>
  <si>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</si>
  <si>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</si>
  <si>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</si>
  <si>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</si>
  <si>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</si>
  <si>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</si>
  <si>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</si>
  <si>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</si>
  <si>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</si>
  <si>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</si>
  <si>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</si>
  <si>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</si>
  <si>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</si>
  <si>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</si>
  <si>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</si>
  <si>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</si>
  <si>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</si>
  <si>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</si>
  <si>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</si>
  <si>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</si>
  <si>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</si>
  <si>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</si>
  <si>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</si>
  <si>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</si>
  <si>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</si>
  <si>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</si>
  <si>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</si>
  <si>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</si>
  <si>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</si>
  <si>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</si>
  <si>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</si>
  <si>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</si>
  <si>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</si>
  <si>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</si>
  <si>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</si>
  <si>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222 - postup 2 pokládka kanalizace</t>
  </si>
  <si>
    <t>LOM PRAHA s.p.</t>
  </si>
  <si>
    <t>Tiskařská 270/8</t>
  </si>
  <si>
    <t>Praha</t>
  </si>
  <si>
    <t>10800</t>
  </si>
  <si>
    <t>00000515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</si>
  <si>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</si>
  <si>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</si>
  <si>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</si>
  <si>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</si>
  <si>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</si>
  <si>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</si>
  <si>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</si>
  <si>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8</t>
  </si>
  <si>
    <t>Trubní vedení</t>
  </si>
  <si>
    <t>721</t>
  </si>
  <si>
    <t>Vnitřní kanalizace</t>
  </si>
  <si>
    <t>733</t>
  </si>
  <si>
    <t>Rozvod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</si>
  <si>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</si>
  <si>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</si>
  <si>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</si>
  <si>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</si>
  <si>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</si>
  <si>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</si>
  <si>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</si>
  <si>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</si>
  <si>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</si>
  <si>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</si>
  <si>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</si>
  <si>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</si>
  <si>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</si>
  <si>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</si>
  <si>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</si>
  <si>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</si>
  <si>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</si>
  <si>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</si>
  <si>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</si>
  <si>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</si>
  <si>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</si>
  <si>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</si>
  <si>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</si>
  <si>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</si>
  <si>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</si>
  <si>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</si>
  <si>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</si>
  <si>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</si>
  <si>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</si>
  <si>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175100020RAD</t>
  </si>
  <si>
    <t>Obsyp potrubí štěrkopískem, dovoz štěrkopísku ze vzdálenosti 15km</t>
  </si>
  <si>
    <t>m3</t>
  </si>
  <si>
    <t>POL2_0</t>
  </si>
  <si>
    <t>0,4x0,55x 57</t>
  </si>
  <si>
    <t>POP</t>
  </si>
  <si>
    <t>892855113R00</t>
  </si>
  <si>
    <t>Kontrola kanalizace TV kamerou do 100 m</t>
  </si>
  <si>
    <t>m</t>
  </si>
  <si>
    <t>POL1_0</t>
  </si>
  <si>
    <t>72129R</t>
  </si>
  <si>
    <t>Zkouška těsnosti kanalizace vodou do DN 250</t>
  </si>
  <si>
    <t>894412213RAB</t>
  </si>
  <si>
    <t>Šachta, DN 1000 stěna 90 mm, dno přímé V max. 60, hloubka dna 2,66 m poklop litina 40 t</t>
  </si>
  <si>
    <t>kus</t>
  </si>
  <si>
    <t>Zřízení šachet kanalizačních z betonových dílců, s obložením dna betonem B 30 z cementu portlandského nebo struskoportlandského, podkladní prstenec z prostého betonu B 10 pod poklop do výšky 10 cm, dodávka a osazení poklopu litinového kruhového včetně rámu.</t>
  </si>
  <si>
    <t>831350013RAC</t>
  </si>
  <si>
    <t>Kanalizace z trub PVC hrdlových D 200 mm, hloubka 2,5 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</si>
  <si>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pískem, pro jakoukoliv míru zhutnění, zásyp rýhy sypaninou z jakékoliv horniny, s uložením výkopku ve vrstvách, se zhutněním..</t>
  </si>
  <si>
    <t>998721101R00</t>
  </si>
  <si>
    <t>Přesun hmot pro vnitřní kanalizaci, výšky do 6 m</t>
  </si>
  <si>
    <t>t</t>
  </si>
  <si>
    <t>721176223R00</t>
  </si>
  <si>
    <t>Potrubí KG svodné (ležaté) v zemi D 125 x 3,2 mm</t>
  </si>
  <si>
    <t>721176225R00</t>
  </si>
  <si>
    <t>Potrubí KG svodné (ležaté) v zemi D 200 x 4,9 mm</t>
  </si>
  <si>
    <t>D a M potrubí</t>
  </si>
  <si>
    <t>721176224R00</t>
  </si>
  <si>
    <t>Potrubí KG svodné (ležaté) v zemi D 160 x 4,0 mm</t>
  </si>
  <si>
    <t>721176222R00</t>
  </si>
  <si>
    <t>Potrubí KG svodné (ležaté) v zemi D 110 x 3,2 mm</t>
  </si>
  <si>
    <t>R</t>
  </si>
  <si>
    <t>Odbočka kanalizační PVC-do DN 200 dle skutečného , stavu</t>
  </si>
  <si>
    <t>POL3_0</t>
  </si>
  <si>
    <t>28654591R</t>
  </si>
  <si>
    <t>Koleno kanalizační PP MASTER DN 100/30°</t>
  </si>
  <si>
    <t>28654595R</t>
  </si>
  <si>
    <t>Koleno kanalizační PP MASTER DN 125/30°</t>
  </si>
  <si>
    <t>28656127R</t>
  </si>
  <si>
    <t>Přechodka kamenina/plast kanalizační PPKGUS DN 160</t>
  </si>
  <si>
    <t>28656129R</t>
  </si>
  <si>
    <t>Přechodka plast/kamenina kanalizační PPKGUSM DN125</t>
  </si>
  <si>
    <t>28656130R</t>
  </si>
  <si>
    <t>Přechodka plast/kamenina kanalizační PPKGUSM DN160</t>
  </si>
  <si>
    <t>733191114R00</t>
  </si>
  <si>
    <t>Manžety prostupové pro trubky do DN 200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</si>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</sst>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 applyAlignment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6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vertical="top" shrinkToFit="1"/>
    </xf>
    <xf numFmtId="164" fontId="17" fillId="0" borderId="36" xfId="0" applyNumberFormat="1" applyFont="1" applyBorder="1" applyAlignment="1">
      <alignment vertical="top" shrinkToFit="1"/>
    </xf>
    <xf numFmtId="4" fontId="17" fillId="0" borderId="36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6" xfId="0" applyNumberFormat="1" applyFill="1" applyBorder="1" applyAlignment="1">
      <alignment horizontal="left" vertical="top" wrapText="1"/>
    </xf>
    <xf numFmtId="0" fontId="17" fillId="0" borderId="3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6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1" zoomScaleNormal="100" zoomScaleSheetLayoutView="75" workbookViewId="0">
      <selection activeCell="M48" sqref="M4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1" t="s">
        <v>42</v>
      </c>
      <c r="C1" s="222"/>
      <c r="D1" s="222"/>
      <c r="E1" s="222"/>
      <c r="F1" s="222"/>
      <c r="G1" s="222"/>
      <c r="H1" s="222"/>
      <c r="I1" s="222"/>
      <c r="J1" s="223"/>
    </row>
    <row r="2" spans="1:15" ht="23.25" customHeight="1" x14ac:dyDescent="0.2">
      <c r="A2" s="4"/>
      <c r="B2" s="81" t="s">
        <v>40</v>
      </c>
      <c r="C2" s="82"/>
      <c r="D2" s="206" t="s">
        <v>45</v>
      </c>
      <c r="E2" s="207"/>
      <c r="F2" s="207"/>
      <c r="G2" s="207"/>
      <c r="H2" s="207"/>
      <c r="I2" s="207"/>
      <c r="J2" s="208"/>
      <c r="O2" s="2"/>
    </row>
    <row r="3" spans="1:15" ht="23.25" hidden="1" customHeight="1" x14ac:dyDescent="0.2">
      <c r="A3" s="4"/>
      <c r="B3" s="83" t="s">
        <v>43</v>
      </c>
      <c r="C3" s="84"/>
      <c r="D3" s="234"/>
      <c r="E3" s="235"/>
      <c r="F3" s="235"/>
      <c r="G3" s="235"/>
      <c r="H3" s="235"/>
      <c r="I3" s="235"/>
      <c r="J3" s="23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3"/>
      <c r="E11" s="213"/>
      <c r="F11" s="213"/>
      <c r="G11" s="213"/>
      <c r="H11" s="28" t="s">
        <v>33</v>
      </c>
      <c r="I11" s="91" t="s">
        <v>50</v>
      </c>
      <c r="J11" s="11"/>
    </row>
    <row r="12" spans="1:15" ht="15.75" customHeight="1" x14ac:dyDescent="0.2">
      <c r="A12" s="4"/>
      <c r="B12" s="41"/>
      <c r="C12" s="26"/>
      <c r="D12" s="232"/>
      <c r="E12" s="232"/>
      <c r="F12" s="232"/>
      <c r="G12" s="232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3"/>
      <c r="E13" s="233"/>
      <c r="F13" s="233"/>
      <c r="G13" s="233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2"/>
      <c r="F15" s="212"/>
      <c r="G15" s="230"/>
      <c r="H15" s="230"/>
      <c r="I15" s="230" t="s">
        <v>28</v>
      </c>
      <c r="J15" s="231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09"/>
      <c r="F16" s="210"/>
      <c r="G16" s="209"/>
      <c r="H16" s="210"/>
      <c r="I16" s="209"/>
      <c r="J16" s="211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09"/>
      <c r="F17" s="210"/>
      <c r="G17" s="209"/>
      <c r="H17" s="210"/>
      <c r="I17" s="209"/>
      <c r="J17" s="211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09"/>
      <c r="F18" s="210"/>
      <c r="G18" s="209"/>
      <c r="H18" s="210"/>
      <c r="I18" s="209">
        <v>0</v>
      </c>
      <c r="J18" s="211"/>
    </row>
    <row r="19" spans="1:10" ht="23.25" customHeight="1" x14ac:dyDescent="0.2">
      <c r="A19" s="142" t="s">
        <v>64</v>
      </c>
      <c r="B19" s="143" t="s">
        <v>26</v>
      </c>
      <c r="C19" s="58"/>
      <c r="D19" s="59"/>
      <c r="E19" s="209"/>
      <c r="F19" s="210"/>
      <c r="G19" s="209"/>
      <c r="H19" s="210"/>
      <c r="I19" s="209">
        <v>0</v>
      </c>
      <c r="J19" s="211"/>
    </row>
    <row r="20" spans="1:10" ht="23.25" customHeight="1" x14ac:dyDescent="0.2">
      <c r="A20" s="142" t="s">
        <v>65</v>
      </c>
      <c r="B20" s="143" t="s">
        <v>27</v>
      </c>
      <c r="C20" s="58"/>
      <c r="D20" s="59"/>
      <c r="E20" s="209"/>
      <c r="F20" s="210"/>
      <c r="G20" s="209"/>
      <c r="H20" s="210"/>
      <c r="I20" s="209">
        <v>0</v>
      </c>
      <c r="J20" s="211"/>
    </row>
    <row r="21" spans="1:10" ht="23.25" customHeight="1" x14ac:dyDescent="0.2">
      <c r="A21" s="4"/>
      <c r="B21" s="74" t="s">
        <v>28</v>
      </c>
      <c r="C21" s="75"/>
      <c r="D21" s="76"/>
      <c r="E21" s="219"/>
      <c r="F21" s="228"/>
      <c r="G21" s="219"/>
      <c r="H21" s="228"/>
      <c r="I21" s="219">
        <f>SUM(I16:J20)</f>
        <v>0</v>
      </c>
      <c r="J21" s="22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7">
        <v>0</v>
      </c>
      <c r="H23" s="218"/>
      <c r="I23" s="218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5">
        <v>0</v>
      </c>
      <c r="H24" s="216"/>
      <c r="I24" s="216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7">
        <v>0</v>
      </c>
      <c r="H25" s="218"/>
      <c r="I25" s="218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4">
        <v>0</v>
      </c>
      <c r="H26" s="225"/>
      <c r="I26" s="225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26">
        <v>0.25999999998020901</v>
      </c>
      <c r="H27" s="226"/>
      <c r="I27" s="226"/>
      <c r="J27" s="63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227">
        <f>I21</f>
        <v>0</v>
      </c>
      <c r="H28" s="229"/>
      <c r="I28" s="229"/>
      <c r="J28" s="118" t="str">
        <f t="shared" si="0"/>
        <v>CZK</v>
      </c>
    </row>
    <row r="29" spans="1:10" ht="27.7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27">
        <v>199025</v>
      </c>
      <c r="H29" s="227"/>
      <c r="I29" s="227"/>
      <c r="J29" s="120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44588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4" t="s">
        <v>2</v>
      </c>
      <c r="E35" s="21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0</v>
      </c>
      <c r="B39" s="101" t="s">
        <v>51</v>
      </c>
      <c r="C39" s="198" t="s">
        <v>45</v>
      </c>
      <c r="D39" s="199"/>
      <c r="E39" s="199"/>
      <c r="F39" s="107">
        <v>0</v>
      </c>
      <c r="G39" s="108">
        <v>0</v>
      </c>
      <c r="H39" s="109"/>
      <c r="I39" s="110">
        <v>199024.74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00" t="s">
        <v>52</v>
      </c>
      <c r="C40" s="201"/>
      <c r="D40" s="201"/>
      <c r="E40" s="20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 x14ac:dyDescent="0.25">
      <c r="B44" s="121" t="s">
        <v>54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55</v>
      </c>
      <c r="G46" s="130"/>
      <c r="H46" s="130"/>
      <c r="I46" s="202" t="s">
        <v>28</v>
      </c>
      <c r="J46" s="202"/>
    </row>
    <row r="47" spans="1:10" ht="25.5" customHeight="1" x14ac:dyDescent="0.2">
      <c r="A47" s="123"/>
      <c r="B47" s="131" t="s">
        <v>56</v>
      </c>
      <c r="C47" s="204" t="s">
        <v>57</v>
      </c>
      <c r="D47" s="205"/>
      <c r="E47" s="205"/>
      <c r="F47" s="133" t="s">
        <v>23</v>
      </c>
      <c r="G47" s="134"/>
      <c r="H47" s="134"/>
      <c r="I47" s="203"/>
      <c r="J47" s="203"/>
    </row>
    <row r="48" spans="1:10" ht="25.5" customHeight="1" x14ac:dyDescent="0.2">
      <c r="A48" s="123"/>
      <c r="B48" s="125" t="s">
        <v>58</v>
      </c>
      <c r="C48" s="192" t="s">
        <v>59</v>
      </c>
      <c r="D48" s="193"/>
      <c r="E48" s="193"/>
      <c r="F48" s="135" t="s">
        <v>23</v>
      </c>
      <c r="G48" s="136"/>
      <c r="H48" s="136"/>
      <c r="I48" s="191"/>
      <c r="J48" s="191"/>
    </row>
    <row r="49" spans="1:10" ht="25.5" customHeight="1" x14ac:dyDescent="0.2">
      <c r="A49" s="123"/>
      <c r="B49" s="125" t="s">
        <v>60</v>
      </c>
      <c r="C49" s="192" t="s">
        <v>61</v>
      </c>
      <c r="D49" s="193"/>
      <c r="E49" s="193"/>
      <c r="F49" s="135" t="s">
        <v>24</v>
      </c>
      <c r="G49" s="136"/>
      <c r="H49" s="136"/>
      <c r="I49" s="191"/>
      <c r="J49" s="191"/>
    </row>
    <row r="50" spans="1:10" ht="25.5" customHeight="1" x14ac:dyDescent="0.2">
      <c r="A50" s="123"/>
      <c r="B50" s="132" t="s">
        <v>62</v>
      </c>
      <c r="C50" s="195" t="s">
        <v>63</v>
      </c>
      <c r="D50" s="196"/>
      <c r="E50" s="196"/>
      <c r="F50" s="137" t="s">
        <v>24</v>
      </c>
      <c r="G50" s="138"/>
      <c r="H50" s="138"/>
      <c r="I50" s="194"/>
      <c r="J50" s="194"/>
    </row>
    <row r="51" spans="1:10" ht="25.5" customHeight="1" x14ac:dyDescent="0.2">
      <c r="A51" s="124"/>
      <c r="B51" s="128" t="s">
        <v>1</v>
      </c>
      <c r="C51" s="128"/>
      <c r="D51" s="129"/>
      <c r="E51" s="129"/>
      <c r="F51" s="139"/>
      <c r="G51" s="140"/>
      <c r="H51" s="140"/>
      <c r="I51" s="197">
        <f>SUM(I47:I50)</f>
        <v>0</v>
      </c>
      <c r="J51" s="197"/>
    </row>
    <row r="52" spans="1:10" x14ac:dyDescent="0.2">
      <c r="F52" s="141"/>
      <c r="G52" s="94"/>
      <c r="H52" s="141"/>
      <c r="I52" s="94"/>
      <c r="J52" s="94"/>
    </row>
    <row r="53" spans="1:10" x14ac:dyDescent="0.2">
      <c r="F53" s="141"/>
      <c r="G53" s="94"/>
      <c r="H53" s="141"/>
      <c r="I53" s="94"/>
      <c r="J53" s="94"/>
    </row>
    <row r="54" spans="1:10" x14ac:dyDescent="0.2">
      <c r="F54" s="141"/>
      <c r="G54" s="94"/>
      <c r="H54" s="141"/>
      <c r="I54" s="94"/>
      <c r="J54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9" t="s">
        <v>41</v>
      </c>
      <c r="B2" s="78"/>
      <c r="C2" s="239"/>
      <c r="D2" s="239"/>
      <c r="E2" s="239"/>
      <c r="F2" s="239"/>
      <c r="G2" s="240"/>
    </row>
    <row r="3" spans="1:7" ht="24.95" hidden="1" customHeight="1" x14ac:dyDescent="0.2">
      <c r="A3" s="79" t="s">
        <v>7</v>
      </c>
      <c r="B3" s="78"/>
      <c r="C3" s="239"/>
      <c r="D3" s="239"/>
      <c r="E3" s="239"/>
      <c r="F3" s="239"/>
      <c r="G3" s="240"/>
    </row>
    <row r="4" spans="1:7" ht="24.95" hidden="1" customHeight="1" x14ac:dyDescent="0.2">
      <c r="A4" s="79" t="s">
        <v>8</v>
      </c>
      <c r="B4" s="78"/>
      <c r="C4" s="239"/>
      <c r="D4" s="239"/>
      <c r="E4" s="239"/>
      <c r="F4" s="239"/>
      <c r="G4" s="24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5"/>
  <sheetViews>
    <sheetView tabSelected="1" workbookViewId="0">
      <selection activeCell="O16" sqref="O16"/>
    </sheetView>
  </sheetViews>
  <sheetFormatPr defaultRowHeight="12.75" outlineLevelRow="1" x14ac:dyDescent="0.2"/>
  <cols>
    <col min="1" max="1" width="4.140625" customWidth="1"/>
    <col min="2" max="2" width="14.42578125" style="93" customWidth="1"/>
    <col min="3" max="3" width="38.140625" style="93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  <col min="53" max="53" width="73.28515625" customWidth="1"/>
  </cols>
  <sheetData>
    <row r="1" spans="1:60" ht="15.75" customHeight="1" x14ac:dyDescent="0.25">
      <c r="A1" s="246" t="s">
        <v>6</v>
      </c>
      <c r="B1" s="246"/>
      <c r="C1" s="246"/>
      <c r="D1" s="246"/>
      <c r="E1" s="246"/>
      <c r="F1" s="246"/>
      <c r="G1" s="246"/>
      <c r="AE1" t="s">
        <v>67</v>
      </c>
    </row>
    <row r="2" spans="1:60" ht="24.95" customHeight="1" x14ac:dyDescent="0.2">
      <c r="A2" s="146" t="s">
        <v>66</v>
      </c>
      <c r="B2" s="144"/>
      <c r="C2" s="247" t="s">
        <v>45</v>
      </c>
      <c r="D2" s="248"/>
      <c r="E2" s="248"/>
      <c r="F2" s="248"/>
      <c r="G2" s="249"/>
      <c r="AE2" t="s">
        <v>68</v>
      </c>
    </row>
    <row r="3" spans="1:60" ht="24.95" hidden="1" customHeight="1" x14ac:dyDescent="0.2">
      <c r="A3" s="147" t="s">
        <v>7</v>
      </c>
      <c r="B3" s="145"/>
      <c r="C3" s="250"/>
      <c r="D3" s="251"/>
      <c r="E3" s="251"/>
      <c r="F3" s="251"/>
      <c r="G3" s="252"/>
      <c r="AE3" t="s">
        <v>69</v>
      </c>
    </row>
    <row r="4" spans="1:60" ht="24.95" hidden="1" customHeight="1" x14ac:dyDescent="0.2">
      <c r="A4" s="147" t="s">
        <v>8</v>
      </c>
      <c r="B4" s="145"/>
      <c r="C4" s="250"/>
      <c r="D4" s="251"/>
      <c r="E4" s="251"/>
      <c r="F4" s="251"/>
      <c r="G4" s="252"/>
      <c r="AE4" t="s">
        <v>70</v>
      </c>
    </row>
    <row r="5" spans="1:60" hidden="1" x14ac:dyDescent="0.2">
      <c r="A5" s="148" t="s">
        <v>71</v>
      </c>
      <c r="B5" s="149"/>
      <c r="C5" s="150"/>
      <c r="D5" s="151"/>
      <c r="E5" s="151"/>
      <c r="F5" s="151"/>
      <c r="G5" s="152"/>
      <c r="AE5" t="s">
        <v>72</v>
      </c>
    </row>
    <row r="7" spans="1:60" ht="38.25" x14ac:dyDescent="0.2">
      <c r="A7" s="158" t="s">
        <v>73</v>
      </c>
      <c r="B7" s="159" t="s">
        <v>74</v>
      </c>
      <c r="C7" s="159" t="s">
        <v>75</v>
      </c>
      <c r="D7" s="158" t="s">
        <v>76</v>
      </c>
      <c r="E7" s="158" t="s">
        <v>77</v>
      </c>
      <c r="F7" s="153" t="s">
        <v>78</v>
      </c>
      <c r="G7" s="172" t="s">
        <v>28</v>
      </c>
      <c r="H7" s="173" t="s">
        <v>29</v>
      </c>
      <c r="I7" s="173" t="s">
        <v>79</v>
      </c>
      <c r="J7" s="173" t="s">
        <v>30</v>
      </c>
      <c r="K7" s="173" t="s">
        <v>80</v>
      </c>
      <c r="L7" s="173" t="s">
        <v>81</v>
      </c>
      <c r="M7" s="173" t="s">
        <v>82</v>
      </c>
      <c r="N7" s="173" t="s">
        <v>83</v>
      </c>
      <c r="O7" s="173" t="s">
        <v>84</v>
      </c>
      <c r="P7" s="173" t="s">
        <v>85</v>
      </c>
      <c r="Q7" s="173" t="s">
        <v>86</v>
      </c>
      <c r="R7" s="173" t="s">
        <v>87</v>
      </c>
      <c r="S7" s="173" t="s">
        <v>88</v>
      </c>
      <c r="T7" s="173" t="s">
        <v>89</v>
      </c>
      <c r="U7" s="161" t="s">
        <v>90</v>
      </c>
    </row>
    <row r="8" spans="1:60" x14ac:dyDescent="0.2">
      <c r="A8" s="174" t="s">
        <v>91</v>
      </c>
      <c r="B8" s="175" t="s">
        <v>56</v>
      </c>
      <c r="C8" s="176" t="s">
        <v>57</v>
      </c>
      <c r="D8" s="160"/>
      <c r="E8" s="177"/>
      <c r="F8" s="178"/>
      <c r="G8" s="178">
        <f>SUMIF(AE9:AE10,"&lt;&gt;NOR",G9:G10)</f>
        <v>0</v>
      </c>
      <c r="H8" s="178"/>
      <c r="I8" s="178">
        <f>SUM(I9:I10)</f>
        <v>6756.55</v>
      </c>
      <c r="J8" s="178"/>
      <c r="K8" s="178">
        <f>SUM(K9:K10)</f>
        <v>25315.75</v>
      </c>
      <c r="L8" s="178"/>
      <c r="M8" s="178">
        <f>SUM(M9:M10)</f>
        <v>0</v>
      </c>
      <c r="N8" s="160"/>
      <c r="O8" s="160">
        <f>SUM(O9:O10)</f>
        <v>20.941800000000001</v>
      </c>
      <c r="P8" s="160"/>
      <c r="Q8" s="160">
        <f>SUM(Q9:Q10)</f>
        <v>0</v>
      </c>
      <c r="R8" s="160"/>
      <c r="S8" s="160"/>
      <c r="T8" s="174"/>
      <c r="U8" s="160">
        <f>SUM(U9:U10)</f>
        <v>20.04</v>
      </c>
      <c r="AE8" t="s">
        <v>92</v>
      </c>
    </row>
    <row r="9" spans="1:60" ht="22.5" outlineLevel="1" x14ac:dyDescent="0.2">
      <c r="A9" s="155">
        <v>1</v>
      </c>
      <c r="B9" s="162" t="s">
        <v>93</v>
      </c>
      <c r="C9" s="185" t="s">
        <v>94</v>
      </c>
      <c r="D9" s="164" t="s">
        <v>95</v>
      </c>
      <c r="E9" s="168">
        <v>12.54</v>
      </c>
      <c r="F9" s="170"/>
      <c r="G9" s="170"/>
      <c r="H9" s="170">
        <v>538.79999999999995</v>
      </c>
      <c r="I9" s="170">
        <f>ROUND(E9*H9,2)</f>
        <v>6756.55</v>
      </c>
      <c r="J9" s="170">
        <v>2018.8</v>
      </c>
      <c r="K9" s="170">
        <f>ROUND(E9*J9,2)</f>
        <v>25315.75</v>
      </c>
      <c r="L9" s="170">
        <v>0</v>
      </c>
      <c r="M9" s="170">
        <f>G9*(1+L9/100)</f>
        <v>0</v>
      </c>
      <c r="N9" s="164">
        <v>1.67</v>
      </c>
      <c r="O9" s="164">
        <f>ROUND(E9*N9,5)</f>
        <v>20.941800000000001</v>
      </c>
      <c r="P9" s="164">
        <v>0</v>
      </c>
      <c r="Q9" s="164">
        <f>ROUND(E9*P9,5)</f>
        <v>0</v>
      </c>
      <c r="R9" s="164"/>
      <c r="S9" s="164"/>
      <c r="T9" s="165">
        <v>1.5980000000000001</v>
      </c>
      <c r="U9" s="164">
        <f>ROUND(E9*T9,2)</f>
        <v>20.04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96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241" t="s">
        <v>97</v>
      </c>
      <c r="D10" s="242"/>
      <c r="E10" s="243"/>
      <c r="F10" s="244"/>
      <c r="G10" s="245"/>
      <c r="H10" s="170"/>
      <c r="I10" s="170"/>
      <c r="J10" s="170"/>
      <c r="K10" s="170"/>
      <c r="L10" s="170"/>
      <c r="M10" s="170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98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7" t="str">
        <f>C10</f>
        <v>0,4x0,55x 57</v>
      </c>
      <c r="BB10" s="154"/>
      <c r="BC10" s="154"/>
      <c r="BD10" s="154"/>
      <c r="BE10" s="154"/>
      <c r="BF10" s="154"/>
      <c r="BG10" s="154"/>
      <c r="BH10" s="154"/>
    </row>
    <row r="11" spans="1:60" x14ac:dyDescent="0.2">
      <c r="A11" s="156" t="s">
        <v>91</v>
      </c>
      <c r="B11" s="163" t="s">
        <v>58</v>
      </c>
      <c r="C11" s="186" t="s">
        <v>59</v>
      </c>
      <c r="D11" s="166"/>
      <c r="E11" s="169"/>
      <c r="F11" s="171"/>
      <c r="G11" s="171">
        <f>SUMIF(AE12:AE17,"&lt;&gt;NOR",G12:G17)</f>
        <v>0</v>
      </c>
      <c r="H11" s="171"/>
      <c r="I11" s="171">
        <f>SUM(I12:I17)</f>
        <v>197.60999999999999</v>
      </c>
      <c r="J11" s="171"/>
      <c r="K11" s="171">
        <f>SUM(K12:K17)</f>
        <v>72377.899999999994</v>
      </c>
      <c r="L11" s="171"/>
      <c r="M11" s="171">
        <f>SUM(M12:M17)</f>
        <v>0</v>
      </c>
      <c r="N11" s="166"/>
      <c r="O11" s="166">
        <f>SUM(O12:O17)</f>
        <v>7.9689800000000002</v>
      </c>
      <c r="P11" s="166"/>
      <c r="Q11" s="166">
        <f>SUM(Q12:Q17)</f>
        <v>0</v>
      </c>
      <c r="R11" s="166"/>
      <c r="S11" s="166"/>
      <c r="T11" s="167"/>
      <c r="U11" s="166">
        <f>SUM(U12:U17)</f>
        <v>42.55</v>
      </c>
      <c r="AE11" t="s">
        <v>92</v>
      </c>
    </row>
    <row r="12" spans="1:60" outlineLevel="1" x14ac:dyDescent="0.2">
      <c r="A12" s="155">
        <v>2</v>
      </c>
      <c r="B12" s="162" t="s">
        <v>99</v>
      </c>
      <c r="C12" s="185" t="s">
        <v>100</v>
      </c>
      <c r="D12" s="164" t="s">
        <v>101</v>
      </c>
      <c r="E12" s="168">
        <v>61.5</v>
      </c>
      <c r="F12" s="170"/>
      <c r="G12" s="170"/>
      <c r="H12" s="170">
        <v>0</v>
      </c>
      <c r="I12" s="170">
        <f>ROUND(E12*H12,2)</f>
        <v>0</v>
      </c>
      <c r="J12" s="170">
        <v>139.80000000000001</v>
      </c>
      <c r="K12" s="170">
        <f>ROUND(E12*J12,2)</f>
        <v>8597.7000000000007</v>
      </c>
      <c r="L12" s="170">
        <v>0</v>
      </c>
      <c r="M12" s="170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5.0999999999999997E-2</v>
      </c>
      <c r="U12" s="164">
        <f>ROUND(E12*T12,2)</f>
        <v>3.14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102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>
        <v>3</v>
      </c>
      <c r="B13" s="162" t="s">
        <v>103</v>
      </c>
      <c r="C13" s="185" t="s">
        <v>104</v>
      </c>
      <c r="D13" s="164" t="s">
        <v>101</v>
      </c>
      <c r="E13" s="168">
        <v>61.5</v>
      </c>
      <c r="F13" s="170"/>
      <c r="G13" s="170"/>
      <c r="H13" s="170">
        <v>2.68</v>
      </c>
      <c r="I13" s="170">
        <f>ROUND(E13*H13,2)</f>
        <v>164.82</v>
      </c>
      <c r="J13" s="170">
        <v>76.52</v>
      </c>
      <c r="K13" s="170">
        <f>ROUND(E13*J13,2)</f>
        <v>4705.9799999999996</v>
      </c>
      <c r="L13" s="170">
        <v>0</v>
      </c>
      <c r="M13" s="170">
        <f>G13*(1+L13/100)</f>
        <v>0</v>
      </c>
      <c r="N13" s="164">
        <v>0</v>
      </c>
      <c r="O13" s="164">
        <f>ROUND(E13*N13,5)</f>
        <v>0</v>
      </c>
      <c r="P13" s="164">
        <v>0</v>
      </c>
      <c r="Q13" s="164">
        <f>ROUND(E13*P13,5)</f>
        <v>0</v>
      </c>
      <c r="R13" s="164"/>
      <c r="S13" s="164"/>
      <c r="T13" s="165">
        <v>5.8999999999999997E-2</v>
      </c>
      <c r="U13" s="164">
        <f>ROUND(E13*T13,2)</f>
        <v>3.63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102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>
        <v>4</v>
      </c>
      <c r="B14" s="162" t="s">
        <v>105</v>
      </c>
      <c r="C14" s="185" t="s">
        <v>106</v>
      </c>
      <c r="D14" s="164" t="s">
        <v>107</v>
      </c>
      <c r="E14" s="168">
        <v>1</v>
      </c>
      <c r="F14" s="170"/>
      <c r="G14" s="170"/>
      <c r="H14" s="170">
        <v>27.97</v>
      </c>
      <c r="I14" s="170">
        <f>ROUND(E14*H14,2)</f>
        <v>27.97</v>
      </c>
      <c r="J14" s="170">
        <v>34428.03</v>
      </c>
      <c r="K14" s="170">
        <f>ROUND(E14*J14,2)</f>
        <v>34428.03</v>
      </c>
      <c r="L14" s="170">
        <v>0</v>
      </c>
      <c r="M14" s="170">
        <f>G14*(1+L14/100)</f>
        <v>0</v>
      </c>
      <c r="N14" s="164">
        <v>3.6086100000000001</v>
      </c>
      <c r="O14" s="164">
        <f>ROUND(E14*N14,5)</f>
        <v>3.6086100000000001</v>
      </c>
      <c r="P14" s="164">
        <v>0</v>
      </c>
      <c r="Q14" s="164">
        <f>ROUND(E14*P14,5)</f>
        <v>0</v>
      </c>
      <c r="R14" s="164"/>
      <c r="S14" s="164"/>
      <c r="T14" s="165">
        <v>6.2760100000000003</v>
      </c>
      <c r="U14" s="164">
        <f>ROUND(E14*T14,2)</f>
        <v>6.28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96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33.75" outlineLevel="1" x14ac:dyDescent="0.2">
      <c r="A15" s="155"/>
      <c r="B15" s="162"/>
      <c r="C15" s="241" t="s">
        <v>108</v>
      </c>
      <c r="D15" s="242"/>
      <c r="E15" s="243"/>
      <c r="F15" s="244"/>
      <c r="G15" s="245"/>
      <c r="H15" s="170"/>
      <c r="I15" s="170"/>
      <c r="J15" s="170"/>
      <c r="K15" s="170"/>
      <c r="L15" s="170"/>
      <c r="M15" s="170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98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7" t="str">
        <f>C15</f>
        <v>Zřízení šachet kanalizačních z betonových dílců, s obložením dna betonem B 30 z cementu portlandského nebo struskoportlandského, podkladní prstenec z prostého betonu B 10 pod poklop do výšky 10 cm, dodávka a osazení poklopu litinového kruhového včetně rámu.</v>
      </c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55">
        <v>5</v>
      </c>
      <c r="B16" s="162" t="s">
        <v>109</v>
      </c>
      <c r="C16" s="185" t="s">
        <v>110</v>
      </c>
      <c r="D16" s="164" t="s">
        <v>101</v>
      </c>
      <c r="E16" s="168">
        <v>4.5</v>
      </c>
      <c r="F16" s="170"/>
      <c r="G16" s="170"/>
      <c r="H16" s="170">
        <v>1.07</v>
      </c>
      <c r="I16" s="170">
        <f>ROUND(E16*H16,2)</f>
        <v>4.82</v>
      </c>
      <c r="J16" s="170">
        <v>5476.93</v>
      </c>
      <c r="K16" s="170">
        <f>ROUND(E16*J16,2)</f>
        <v>24646.19</v>
      </c>
      <c r="L16" s="170">
        <v>0</v>
      </c>
      <c r="M16" s="170">
        <f>G16*(1+L16/100)</f>
        <v>0</v>
      </c>
      <c r="N16" s="164">
        <v>0.96897</v>
      </c>
      <c r="O16" s="164">
        <f>ROUND(E16*N16,5)</f>
        <v>4.3603699999999996</v>
      </c>
      <c r="P16" s="164">
        <v>0</v>
      </c>
      <c r="Q16" s="164">
        <f>ROUND(E16*P16,5)</f>
        <v>0</v>
      </c>
      <c r="R16" s="164"/>
      <c r="S16" s="164"/>
      <c r="T16" s="165">
        <v>6.5551899999999996</v>
      </c>
      <c r="U16" s="164">
        <f>ROUND(E16*T16,2)</f>
        <v>29.5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96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78.75" outlineLevel="1" x14ac:dyDescent="0.2">
      <c r="A17" s="155"/>
      <c r="B17" s="162"/>
      <c r="C17" s="241" t="s">
        <v>111</v>
      </c>
      <c r="D17" s="242"/>
      <c r="E17" s="243"/>
      <c r="F17" s="244"/>
      <c r="G17" s="245"/>
      <c r="H17" s="170"/>
      <c r="I17" s="170"/>
      <c r="J17" s="170"/>
      <c r="K17" s="170"/>
      <c r="L17" s="170"/>
      <c r="M17" s="170"/>
      <c r="N17" s="164"/>
      <c r="O17" s="164"/>
      <c r="P17" s="164"/>
      <c r="Q17" s="164"/>
      <c r="R17" s="164"/>
      <c r="S17" s="164"/>
      <c r="T17" s="165"/>
      <c r="U17" s="164"/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98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7" t="str">
        <f>C17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pískem, pro jakoukoliv míru zhutnění, zásyp rýhy sypaninou z jakékoliv horniny, s uložením výkopku ve vrstvách, se zhutněním..</v>
      </c>
      <c r="BB17" s="154"/>
      <c r="BC17" s="154"/>
      <c r="BD17" s="154"/>
      <c r="BE17" s="154"/>
      <c r="BF17" s="154"/>
      <c r="BG17" s="154"/>
      <c r="BH17" s="154"/>
    </row>
    <row r="18" spans="1:60" x14ac:dyDescent="0.2">
      <c r="A18" s="156" t="s">
        <v>91</v>
      </c>
      <c r="B18" s="163" t="s">
        <v>60</v>
      </c>
      <c r="C18" s="186" t="s">
        <v>61</v>
      </c>
      <c r="D18" s="166"/>
      <c r="E18" s="169"/>
      <c r="F18" s="171"/>
      <c r="G18" s="171">
        <f>SUMIF(AE19:AE31,"&lt;&gt;NOR",G19:G31)</f>
        <v>0</v>
      </c>
      <c r="H18" s="171"/>
      <c r="I18" s="171">
        <f>SUM(I19:I31)</f>
        <v>37002.49</v>
      </c>
      <c r="J18" s="171"/>
      <c r="K18" s="171">
        <f>SUM(K19:K31)</f>
        <v>48979.270000000004</v>
      </c>
      <c r="L18" s="171"/>
      <c r="M18" s="171">
        <f>SUM(M19:M31)</f>
        <v>0</v>
      </c>
      <c r="N18" s="166"/>
      <c r="O18" s="166">
        <f>SUM(O19:O31)</f>
        <v>0.21761000000000003</v>
      </c>
      <c r="P18" s="166"/>
      <c r="Q18" s="166">
        <f>SUM(Q19:Q31)</f>
        <v>0</v>
      </c>
      <c r="R18" s="166"/>
      <c r="S18" s="166"/>
      <c r="T18" s="167"/>
      <c r="U18" s="166">
        <f>SUM(U19:U31)</f>
        <v>76.19</v>
      </c>
      <c r="AE18" t="s">
        <v>92</v>
      </c>
    </row>
    <row r="19" spans="1:60" outlineLevel="1" x14ac:dyDescent="0.2">
      <c r="A19" s="155">
        <v>6</v>
      </c>
      <c r="B19" s="162" t="s">
        <v>112</v>
      </c>
      <c r="C19" s="185" t="s">
        <v>113</v>
      </c>
      <c r="D19" s="164" t="s">
        <v>114</v>
      </c>
      <c r="E19" s="168">
        <v>25.2</v>
      </c>
      <c r="F19" s="170"/>
      <c r="G19" s="170"/>
      <c r="H19" s="170">
        <v>0</v>
      </c>
      <c r="I19" s="170">
        <f>ROUND(E19*H19,2)</f>
        <v>0</v>
      </c>
      <c r="J19" s="170">
        <v>1171.2</v>
      </c>
      <c r="K19" s="170">
        <f>ROUND(E19*J19,2)</f>
        <v>29514.240000000002</v>
      </c>
      <c r="L19" s="170">
        <v>0</v>
      </c>
      <c r="M19" s="170">
        <f>G19*(1+L19/100)</f>
        <v>0</v>
      </c>
      <c r="N19" s="164">
        <v>0</v>
      </c>
      <c r="O19" s="164">
        <f>ROUND(E19*N19,5)</f>
        <v>0</v>
      </c>
      <c r="P19" s="164">
        <v>0</v>
      </c>
      <c r="Q19" s="164">
        <f>ROUND(E19*P19,5)</f>
        <v>0</v>
      </c>
      <c r="R19" s="164"/>
      <c r="S19" s="164"/>
      <c r="T19" s="165">
        <v>1.47</v>
      </c>
      <c r="U19" s="164">
        <f>ROUND(E19*T19,2)</f>
        <v>37.04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102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7</v>
      </c>
      <c r="B20" s="162" t="s">
        <v>115</v>
      </c>
      <c r="C20" s="185" t="s">
        <v>116</v>
      </c>
      <c r="D20" s="164" t="s">
        <v>101</v>
      </c>
      <c r="E20" s="168">
        <v>18.5</v>
      </c>
      <c r="F20" s="170"/>
      <c r="G20" s="170"/>
      <c r="H20" s="170">
        <v>365.45</v>
      </c>
      <c r="I20" s="170">
        <f>ROUND(E20*H20,2)</f>
        <v>6760.83</v>
      </c>
      <c r="J20" s="170">
        <v>397.75000000000006</v>
      </c>
      <c r="K20" s="170">
        <f>ROUND(E20*J20,2)</f>
        <v>7358.38</v>
      </c>
      <c r="L20" s="170">
        <v>0</v>
      </c>
      <c r="M20" s="170">
        <f>G20*(1+L20/100)</f>
        <v>0</v>
      </c>
      <c r="N20" s="164">
        <v>2.5200000000000001E-3</v>
      </c>
      <c r="O20" s="164">
        <f>ROUND(E20*N20,5)</f>
        <v>4.6620000000000002E-2</v>
      </c>
      <c r="P20" s="164">
        <v>0</v>
      </c>
      <c r="Q20" s="164">
        <f>ROUND(E20*P20,5)</f>
        <v>0</v>
      </c>
      <c r="R20" s="164"/>
      <c r="S20" s="164"/>
      <c r="T20" s="165">
        <v>0.8</v>
      </c>
      <c r="U20" s="164">
        <f>ROUND(E20*T20,2)</f>
        <v>14.8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102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8</v>
      </c>
      <c r="B21" s="162" t="s">
        <v>117</v>
      </c>
      <c r="C21" s="185" t="s">
        <v>118</v>
      </c>
      <c r="D21" s="164" t="s">
        <v>101</v>
      </c>
      <c r="E21" s="168">
        <v>11.5</v>
      </c>
      <c r="F21" s="170"/>
      <c r="G21" s="170"/>
      <c r="H21" s="170">
        <v>470.89</v>
      </c>
      <c r="I21" s="170">
        <f>ROUND(E21*H21,2)</f>
        <v>5415.24</v>
      </c>
      <c r="J21" s="170">
        <v>298.31000000000006</v>
      </c>
      <c r="K21" s="170">
        <f>ROUND(E21*J21,2)</f>
        <v>3430.57</v>
      </c>
      <c r="L21" s="170">
        <v>0</v>
      </c>
      <c r="M21" s="170">
        <f>G21*(1+L21/100)</f>
        <v>0</v>
      </c>
      <c r="N21" s="164">
        <v>4.0299999999999997E-3</v>
      </c>
      <c r="O21" s="164">
        <f>ROUND(E21*N21,5)</f>
        <v>4.6350000000000002E-2</v>
      </c>
      <c r="P21" s="164">
        <v>0</v>
      </c>
      <c r="Q21" s="164">
        <f>ROUND(E21*P21,5)</f>
        <v>0</v>
      </c>
      <c r="R21" s="164"/>
      <c r="S21" s="164"/>
      <c r="T21" s="165">
        <v>0.6</v>
      </c>
      <c r="U21" s="164">
        <f>ROUND(E21*T21,2)</f>
        <v>6.9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102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/>
      <c r="B22" s="162"/>
      <c r="C22" s="241" t="s">
        <v>119</v>
      </c>
      <c r="D22" s="242"/>
      <c r="E22" s="243"/>
      <c r="F22" s="244"/>
      <c r="G22" s="245"/>
      <c r="H22" s="170"/>
      <c r="I22" s="170"/>
      <c r="J22" s="170"/>
      <c r="K22" s="170"/>
      <c r="L22" s="170"/>
      <c r="M22" s="170"/>
      <c r="N22" s="164"/>
      <c r="O22" s="164"/>
      <c r="P22" s="164"/>
      <c r="Q22" s="164"/>
      <c r="R22" s="164"/>
      <c r="S22" s="164"/>
      <c r="T22" s="165"/>
      <c r="U22" s="164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98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7" t="str">
        <f>C22</f>
        <v>D a M potrubí</v>
      </c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9</v>
      </c>
      <c r="B23" s="162" t="s">
        <v>120</v>
      </c>
      <c r="C23" s="185" t="s">
        <v>121</v>
      </c>
      <c r="D23" s="164" t="s">
        <v>101</v>
      </c>
      <c r="E23" s="168">
        <v>23</v>
      </c>
      <c r="F23" s="170"/>
      <c r="G23" s="170"/>
      <c r="H23" s="170">
        <v>453.74</v>
      </c>
      <c r="I23" s="170">
        <f>ROUND(E23*H23,2)</f>
        <v>10436.02</v>
      </c>
      <c r="J23" s="170">
        <v>273.46000000000004</v>
      </c>
      <c r="K23" s="170">
        <f>ROUND(E23*J23,2)</f>
        <v>6289.58</v>
      </c>
      <c r="L23" s="170">
        <v>0</v>
      </c>
      <c r="M23" s="170">
        <f>G23*(1+L23/100)</f>
        <v>0</v>
      </c>
      <c r="N23" s="164">
        <v>3.5699999999999998E-3</v>
      </c>
      <c r="O23" s="164">
        <f>ROUND(E23*N23,5)</f>
        <v>8.2110000000000002E-2</v>
      </c>
      <c r="P23" s="164">
        <v>0</v>
      </c>
      <c r="Q23" s="164">
        <f>ROUND(E23*P23,5)</f>
        <v>0</v>
      </c>
      <c r="R23" s="164"/>
      <c r="S23" s="164"/>
      <c r="T23" s="165">
        <v>0.55000000000000004</v>
      </c>
      <c r="U23" s="164">
        <f>ROUND(E23*T23,2)</f>
        <v>12.65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102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10</v>
      </c>
      <c r="B24" s="162" t="s">
        <v>122</v>
      </c>
      <c r="C24" s="185" t="s">
        <v>123</v>
      </c>
      <c r="D24" s="164" t="s">
        <v>101</v>
      </c>
      <c r="E24" s="168">
        <v>6</v>
      </c>
      <c r="F24" s="170"/>
      <c r="G24" s="170"/>
      <c r="H24" s="170">
        <v>249.05</v>
      </c>
      <c r="I24" s="170">
        <f>ROUND(E24*H24,2)</f>
        <v>1494.3</v>
      </c>
      <c r="J24" s="170">
        <v>397.74999999999994</v>
      </c>
      <c r="K24" s="170">
        <f>ROUND(E24*J24,2)</f>
        <v>2386.5</v>
      </c>
      <c r="L24" s="170">
        <v>0</v>
      </c>
      <c r="M24" s="170">
        <f>G24*(1+L24/100)</f>
        <v>0</v>
      </c>
      <c r="N24" s="164">
        <v>2.0999999999999999E-3</v>
      </c>
      <c r="O24" s="164">
        <f>ROUND(E24*N24,5)</f>
        <v>1.26E-2</v>
      </c>
      <c r="P24" s="164">
        <v>0</v>
      </c>
      <c r="Q24" s="164">
        <f>ROUND(E24*P24,5)</f>
        <v>0</v>
      </c>
      <c r="R24" s="164"/>
      <c r="S24" s="164"/>
      <c r="T24" s="165">
        <v>0.8</v>
      </c>
      <c r="U24" s="164">
        <f>ROUND(E24*T24,2)</f>
        <v>4.8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102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/>
      <c r="B25" s="162"/>
      <c r="C25" s="241" t="s">
        <v>119</v>
      </c>
      <c r="D25" s="242"/>
      <c r="E25" s="243"/>
      <c r="F25" s="244"/>
      <c r="G25" s="245"/>
      <c r="H25" s="170"/>
      <c r="I25" s="170"/>
      <c r="J25" s="170"/>
      <c r="K25" s="170"/>
      <c r="L25" s="170"/>
      <c r="M25" s="170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98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7" t="str">
        <f>C25</f>
        <v>D a M potrubí</v>
      </c>
      <c r="BB25" s="154"/>
      <c r="BC25" s="154"/>
      <c r="BD25" s="154"/>
      <c r="BE25" s="154"/>
      <c r="BF25" s="154"/>
      <c r="BG25" s="154"/>
      <c r="BH25" s="154"/>
    </row>
    <row r="26" spans="1:60" ht="22.5" outlineLevel="1" x14ac:dyDescent="0.2">
      <c r="A26" s="155">
        <v>11</v>
      </c>
      <c r="B26" s="162" t="s">
        <v>124</v>
      </c>
      <c r="C26" s="185" t="s">
        <v>125</v>
      </c>
      <c r="D26" s="164" t="s">
        <v>107</v>
      </c>
      <c r="E26" s="168">
        <v>9</v>
      </c>
      <c r="F26" s="170"/>
      <c r="G26" s="170"/>
      <c r="H26" s="170">
        <v>610</v>
      </c>
      <c r="I26" s="170">
        <f t="shared" ref="I26:I31" si="0">ROUND(E26*H26,2)</f>
        <v>5490</v>
      </c>
      <c r="J26" s="170">
        <v>0</v>
      </c>
      <c r="K26" s="170">
        <f t="shared" ref="K26:K31" si="1">ROUND(E26*J26,2)</f>
        <v>0</v>
      </c>
      <c r="L26" s="170">
        <v>0</v>
      </c>
      <c r="M26" s="170">
        <f t="shared" ref="M26:M31" si="2">G26*(1+L26/100)</f>
        <v>0</v>
      </c>
      <c r="N26" s="164">
        <v>1.65E-3</v>
      </c>
      <c r="O26" s="164">
        <f t="shared" ref="O26:O31" si="3">ROUND(E26*N26,5)</f>
        <v>1.485E-2</v>
      </c>
      <c r="P26" s="164">
        <v>0</v>
      </c>
      <c r="Q26" s="164">
        <f t="shared" ref="Q26:Q31" si="4">ROUND(E26*P26,5)</f>
        <v>0</v>
      </c>
      <c r="R26" s="164"/>
      <c r="S26" s="164"/>
      <c r="T26" s="165">
        <v>0</v>
      </c>
      <c r="U26" s="164">
        <f t="shared" ref="U26:U31" si="5">ROUND(E26*T26,2)</f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126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12</v>
      </c>
      <c r="B27" s="162" t="s">
        <v>127</v>
      </c>
      <c r="C27" s="185" t="s">
        <v>128</v>
      </c>
      <c r="D27" s="164" t="s">
        <v>107</v>
      </c>
      <c r="E27" s="168">
        <v>8</v>
      </c>
      <c r="F27" s="170"/>
      <c r="G27" s="170"/>
      <c r="H27" s="170">
        <v>198.2</v>
      </c>
      <c r="I27" s="170">
        <f t="shared" si="0"/>
        <v>1585.6</v>
      </c>
      <c r="J27" s="170">
        <v>0</v>
      </c>
      <c r="K27" s="170">
        <f t="shared" si="1"/>
        <v>0</v>
      </c>
      <c r="L27" s="170">
        <v>0</v>
      </c>
      <c r="M27" s="170">
        <f t="shared" si="2"/>
        <v>0</v>
      </c>
      <c r="N27" s="164">
        <v>4.0000000000000002E-4</v>
      </c>
      <c r="O27" s="164">
        <f t="shared" si="3"/>
        <v>3.2000000000000002E-3</v>
      </c>
      <c r="P27" s="164">
        <v>0</v>
      </c>
      <c r="Q27" s="164">
        <f t="shared" si="4"/>
        <v>0</v>
      </c>
      <c r="R27" s="164"/>
      <c r="S27" s="164"/>
      <c r="T27" s="165">
        <v>0</v>
      </c>
      <c r="U27" s="164">
        <f t="shared" si="5"/>
        <v>0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126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13</v>
      </c>
      <c r="B28" s="162" t="s">
        <v>129</v>
      </c>
      <c r="C28" s="185" t="s">
        <v>130</v>
      </c>
      <c r="D28" s="164" t="s">
        <v>107</v>
      </c>
      <c r="E28" s="168">
        <v>6</v>
      </c>
      <c r="F28" s="170"/>
      <c r="G28" s="170"/>
      <c r="H28" s="170">
        <v>279</v>
      </c>
      <c r="I28" s="170">
        <f t="shared" si="0"/>
        <v>1674</v>
      </c>
      <c r="J28" s="170">
        <v>0</v>
      </c>
      <c r="K28" s="170">
        <f t="shared" si="1"/>
        <v>0</v>
      </c>
      <c r="L28" s="170">
        <v>0</v>
      </c>
      <c r="M28" s="170">
        <f t="shared" si="2"/>
        <v>0</v>
      </c>
      <c r="N28" s="164">
        <v>5.9999999999999995E-4</v>
      </c>
      <c r="O28" s="164">
        <f t="shared" si="3"/>
        <v>3.5999999999999999E-3</v>
      </c>
      <c r="P28" s="164">
        <v>0</v>
      </c>
      <c r="Q28" s="164">
        <f t="shared" si="4"/>
        <v>0</v>
      </c>
      <c r="R28" s="164"/>
      <c r="S28" s="164"/>
      <c r="T28" s="165">
        <v>0</v>
      </c>
      <c r="U28" s="164">
        <f t="shared" si="5"/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126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55">
        <v>14</v>
      </c>
      <c r="B29" s="162" t="s">
        <v>131</v>
      </c>
      <c r="C29" s="185" t="s">
        <v>132</v>
      </c>
      <c r="D29" s="164" t="s">
        <v>107</v>
      </c>
      <c r="E29" s="168">
        <v>3</v>
      </c>
      <c r="F29" s="170"/>
      <c r="G29" s="170"/>
      <c r="H29" s="170">
        <v>325.5</v>
      </c>
      <c r="I29" s="170">
        <f t="shared" si="0"/>
        <v>976.5</v>
      </c>
      <c r="J29" s="170">
        <v>0</v>
      </c>
      <c r="K29" s="170">
        <f t="shared" si="1"/>
        <v>0</v>
      </c>
      <c r="L29" s="170">
        <v>0</v>
      </c>
      <c r="M29" s="170">
        <f t="shared" si="2"/>
        <v>0</v>
      </c>
      <c r="N29" s="164">
        <v>1.16E-3</v>
      </c>
      <c r="O29" s="164">
        <f t="shared" si="3"/>
        <v>3.48E-3</v>
      </c>
      <c r="P29" s="164">
        <v>0</v>
      </c>
      <c r="Q29" s="164">
        <f t="shared" si="4"/>
        <v>0</v>
      </c>
      <c r="R29" s="164"/>
      <c r="S29" s="164"/>
      <c r="T29" s="165">
        <v>0</v>
      </c>
      <c r="U29" s="164">
        <f t="shared" si="5"/>
        <v>0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126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22.5" outlineLevel="1" x14ac:dyDescent="0.2">
      <c r="A30" s="155">
        <v>15</v>
      </c>
      <c r="B30" s="162" t="s">
        <v>133</v>
      </c>
      <c r="C30" s="185" t="s">
        <v>134</v>
      </c>
      <c r="D30" s="164" t="s">
        <v>107</v>
      </c>
      <c r="E30" s="168">
        <v>8</v>
      </c>
      <c r="F30" s="170"/>
      <c r="G30" s="170"/>
      <c r="H30" s="170">
        <v>333.5</v>
      </c>
      <c r="I30" s="170">
        <f t="shared" si="0"/>
        <v>2668</v>
      </c>
      <c r="J30" s="170">
        <v>0</v>
      </c>
      <c r="K30" s="170">
        <f t="shared" si="1"/>
        <v>0</v>
      </c>
      <c r="L30" s="170">
        <v>0</v>
      </c>
      <c r="M30" s="170">
        <f t="shared" si="2"/>
        <v>0</v>
      </c>
      <c r="N30" s="164">
        <v>4.0000000000000002E-4</v>
      </c>
      <c r="O30" s="164">
        <f t="shared" si="3"/>
        <v>3.2000000000000002E-3</v>
      </c>
      <c r="P30" s="164">
        <v>0</v>
      </c>
      <c r="Q30" s="164">
        <f t="shared" si="4"/>
        <v>0</v>
      </c>
      <c r="R30" s="164"/>
      <c r="S30" s="164"/>
      <c r="T30" s="165">
        <v>0</v>
      </c>
      <c r="U30" s="164">
        <f t="shared" si="5"/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126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22.5" outlineLevel="1" x14ac:dyDescent="0.2">
      <c r="A31" s="155">
        <v>16</v>
      </c>
      <c r="B31" s="162" t="s">
        <v>135</v>
      </c>
      <c r="C31" s="185" t="s">
        <v>136</v>
      </c>
      <c r="D31" s="164" t="s">
        <v>107</v>
      </c>
      <c r="E31" s="168">
        <v>2</v>
      </c>
      <c r="F31" s="170"/>
      <c r="G31" s="170"/>
      <c r="H31" s="170">
        <v>251</v>
      </c>
      <c r="I31" s="170">
        <f t="shared" si="0"/>
        <v>502</v>
      </c>
      <c r="J31" s="170">
        <v>0</v>
      </c>
      <c r="K31" s="170">
        <f t="shared" si="1"/>
        <v>0</v>
      </c>
      <c r="L31" s="170">
        <v>0</v>
      </c>
      <c r="M31" s="170">
        <f t="shared" si="2"/>
        <v>0</v>
      </c>
      <c r="N31" s="164">
        <v>8.0000000000000004E-4</v>
      </c>
      <c r="O31" s="164">
        <f t="shared" si="3"/>
        <v>1.6000000000000001E-3</v>
      </c>
      <c r="P31" s="164">
        <v>0</v>
      </c>
      <c r="Q31" s="164">
        <f t="shared" si="4"/>
        <v>0</v>
      </c>
      <c r="R31" s="164"/>
      <c r="S31" s="164"/>
      <c r="T31" s="165">
        <v>0</v>
      </c>
      <c r="U31" s="164">
        <f t="shared" si="5"/>
        <v>0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126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">
      <c r="A32" s="156" t="s">
        <v>91</v>
      </c>
      <c r="B32" s="163" t="s">
        <v>62</v>
      </c>
      <c r="C32" s="186" t="s">
        <v>63</v>
      </c>
      <c r="D32" s="166"/>
      <c r="E32" s="169"/>
      <c r="F32" s="171"/>
      <c r="G32" s="171">
        <f>SUMIF(AE33:AE33,"&lt;&gt;NOR",G33:G33)</f>
        <v>0</v>
      </c>
      <c r="H32" s="171"/>
      <c r="I32" s="171">
        <f>SUM(I33:I33)</f>
        <v>1337.3</v>
      </c>
      <c r="J32" s="171"/>
      <c r="K32" s="171">
        <f>SUM(K33:K33)</f>
        <v>7057.9</v>
      </c>
      <c r="L32" s="171"/>
      <c r="M32" s="171">
        <f>SUM(M33:M33)</f>
        <v>0</v>
      </c>
      <c r="N32" s="166"/>
      <c r="O32" s="166">
        <f>SUM(O33:O33)</f>
        <v>2.0799999999999999E-2</v>
      </c>
      <c r="P32" s="166"/>
      <c r="Q32" s="166">
        <f>SUM(Q33:Q33)</f>
        <v>0</v>
      </c>
      <c r="R32" s="166"/>
      <c r="S32" s="166"/>
      <c r="T32" s="167"/>
      <c r="U32" s="166">
        <f>SUM(U33:U33)</f>
        <v>4.0199999999999996</v>
      </c>
      <c r="AE32" t="s">
        <v>92</v>
      </c>
    </row>
    <row r="33" spans="1:60" outlineLevel="1" x14ac:dyDescent="0.2">
      <c r="A33" s="179">
        <v>17</v>
      </c>
      <c r="B33" s="180" t="s">
        <v>137</v>
      </c>
      <c r="C33" s="187" t="s">
        <v>138</v>
      </c>
      <c r="D33" s="181" t="s">
        <v>107</v>
      </c>
      <c r="E33" s="182">
        <v>10</v>
      </c>
      <c r="F33" s="183"/>
      <c r="G33" s="183"/>
      <c r="H33" s="183">
        <v>133.72999999999999</v>
      </c>
      <c r="I33" s="183">
        <f>ROUND(E33*H33,2)</f>
        <v>1337.3</v>
      </c>
      <c r="J33" s="183">
        <v>705.79</v>
      </c>
      <c r="K33" s="183">
        <f>ROUND(E33*J33,2)</f>
        <v>7057.9</v>
      </c>
      <c r="L33" s="183">
        <v>0</v>
      </c>
      <c r="M33" s="183">
        <f>G33*(1+L33/100)</f>
        <v>0</v>
      </c>
      <c r="N33" s="181">
        <v>2.0799999999999998E-3</v>
      </c>
      <c r="O33" s="181">
        <f>ROUND(E33*N33,5)</f>
        <v>2.0799999999999999E-2</v>
      </c>
      <c r="P33" s="181">
        <v>0</v>
      </c>
      <c r="Q33" s="181">
        <f>ROUND(E33*P33,5)</f>
        <v>0</v>
      </c>
      <c r="R33" s="181"/>
      <c r="S33" s="181"/>
      <c r="T33" s="184">
        <v>0.40200000000000002</v>
      </c>
      <c r="U33" s="181">
        <f>ROUND(E33*T33,2)</f>
        <v>4.0199999999999996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102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6"/>
      <c r="B34" s="7" t="s">
        <v>139</v>
      </c>
      <c r="C34" s="188" t="s">
        <v>139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v>15</v>
      </c>
      <c r="AD34">
        <v>21</v>
      </c>
    </row>
    <row r="35" spans="1:60" x14ac:dyDescent="0.2">
      <c r="C35" s="189"/>
      <c r="AE35" t="s">
        <v>140</v>
      </c>
    </row>
  </sheetData>
  <mergeCells count="9">
    <mergeCell ref="C17:G17"/>
    <mergeCell ref="C22:G22"/>
    <mergeCell ref="C25:G25"/>
    <mergeCell ref="A1:G1"/>
    <mergeCell ref="C2:G2"/>
    <mergeCell ref="C3:G3"/>
    <mergeCell ref="C4:G4"/>
    <mergeCell ref="C10:G10"/>
    <mergeCell ref="C15:G1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Ženčák Petr</dc:creator>
  <cp:lastModifiedBy>Sklenářová Kateřina</cp:lastModifiedBy>
  <cp:lastPrinted>2022-01-27T13:22:24Z</cp:lastPrinted>
  <dcterms:created xsi:type="dcterms:W3CDTF">2009-04-08T07:15:50Z</dcterms:created>
  <dcterms:modified xsi:type="dcterms:W3CDTF">2022-01-27T13:22:32Z</dcterms:modified>
</cp:coreProperties>
</file>