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ri.skrecek\Desktop\"/>
    </mc:Choice>
  </mc:AlternateContent>
  <bookViews>
    <workbookView xWindow="0" yWindow="0" windowWidth="28800" windowHeight="1183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9" i="12" l="1"/>
  <c r="BA28" i="12"/>
  <c r="BA24" i="12"/>
  <c r="BA20" i="12"/>
  <c r="BA13" i="12"/>
  <c r="BA12" i="12"/>
  <c r="G8" i="12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10" i="12"/>
  <c r="I11" i="12"/>
  <c r="I10" i="12" s="1"/>
  <c r="K11" i="12"/>
  <c r="K10" i="12" s="1"/>
  <c r="M11" i="12"/>
  <c r="M10" i="12" s="1"/>
  <c r="O11" i="12"/>
  <c r="O10" i="12" s="1"/>
  <c r="Q11" i="12"/>
  <c r="Q10" i="12" s="1"/>
  <c r="U11" i="12"/>
  <c r="U10" i="12" s="1"/>
  <c r="G14" i="12"/>
  <c r="U14" i="12"/>
  <c r="I15" i="12"/>
  <c r="I14" i="12" s="1"/>
  <c r="K15" i="12"/>
  <c r="K14" i="12" s="1"/>
  <c r="M15" i="12"/>
  <c r="M14" i="12" s="1"/>
  <c r="O15" i="12"/>
  <c r="O14" i="12" s="1"/>
  <c r="Q15" i="12"/>
  <c r="Q14" i="12" s="1"/>
  <c r="U15" i="12"/>
  <c r="G16" i="12"/>
  <c r="I16" i="12"/>
  <c r="I17" i="12"/>
  <c r="K17" i="12"/>
  <c r="K16" i="12" s="1"/>
  <c r="M17" i="12"/>
  <c r="M16" i="12" s="1"/>
  <c r="O17" i="12"/>
  <c r="O16" i="12" s="1"/>
  <c r="Q17" i="12"/>
  <c r="Q16" i="12" s="1"/>
  <c r="U17" i="12"/>
  <c r="U16" i="12" s="1"/>
  <c r="G18" i="12"/>
  <c r="I19" i="12"/>
  <c r="I18" i="12" s="1"/>
  <c r="K19" i="12"/>
  <c r="K18" i="12" s="1"/>
  <c r="M19" i="12"/>
  <c r="M18" i="12" s="1"/>
  <c r="O19" i="12"/>
  <c r="O18" i="12" s="1"/>
  <c r="Q19" i="12"/>
  <c r="Q18" i="12" s="1"/>
  <c r="U19" i="12"/>
  <c r="U18" i="12" s="1"/>
  <c r="G21" i="12"/>
  <c r="I22" i="12"/>
  <c r="I21" i="12" s="1"/>
  <c r="K22" i="12"/>
  <c r="K21" i="12" s="1"/>
  <c r="M22" i="12"/>
  <c r="O22" i="12"/>
  <c r="O21" i="12" s="1"/>
  <c r="Q22" i="12"/>
  <c r="U22" i="12"/>
  <c r="I23" i="12"/>
  <c r="K23" i="12"/>
  <c r="M23" i="12"/>
  <c r="O23" i="12"/>
  <c r="Q23" i="12"/>
  <c r="U23" i="12"/>
  <c r="I25" i="12"/>
  <c r="K25" i="12"/>
  <c r="M25" i="12"/>
  <c r="O25" i="12"/>
  <c r="Q25" i="12"/>
  <c r="U25" i="12"/>
  <c r="G26" i="12"/>
  <c r="I27" i="12"/>
  <c r="K27" i="12"/>
  <c r="K26" i="12" s="1"/>
  <c r="M27" i="12"/>
  <c r="O27" i="12"/>
  <c r="O26" i="12" s="1"/>
  <c r="Q27" i="12"/>
  <c r="Q26" i="12" s="1"/>
  <c r="U27" i="12"/>
  <c r="U26" i="12" s="1"/>
  <c r="I30" i="12"/>
  <c r="K30" i="12"/>
  <c r="M30" i="12"/>
  <c r="M26" i="12" s="1"/>
  <c r="O30" i="12"/>
  <c r="Q30" i="12"/>
  <c r="U30" i="12"/>
  <c r="I54" i="1"/>
  <c r="F40" i="1"/>
  <c r="G40" i="1"/>
  <c r="H40" i="1"/>
  <c r="I40" i="1"/>
  <c r="J39" i="1" s="1"/>
  <c r="J40" i="1"/>
  <c r="G28" i="1"/>
  <c r="J28" i="1"/>
  <c r="J26" i="1"/>
  <c r="G38" i="1"/>
  <c r="F38" i="1"/>
  <c r="H32" i="1"/>
  <c r="J23" i="1"/>
  <c r="J24" i="1"/>
  <c r="J25" i="1"/>
  <c r="J27" i="1"/>
  <c r="E24" i="1"/>
  <c r="E26" i="1"/>
  <c r="I26" i="12" l="1"/>
  <c r="U21" i="12"/>
  <c r="Q21" i="12"/>
  <c r="M21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<sst xmlns="http://schemas.openxmlformats.org/spreadsheetml/2006/main" count="209" uniqueCount="136">
  <si>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</si>
  <si>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</si>
  <si>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</si>
  <si>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</si>
  <si>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</si>
  <si>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</si>
  <si>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</si>
  <si>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</si>
  <si>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</si>
  <si>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</si>
  <si>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</si>
  <si>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</si>
  <si>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</si>
  <si>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</si>
  <si>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</si>
  <si>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</si>
  <si>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</si>
  <si>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</si>
  <si>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</si>
  <si>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</si>
  <si>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</si>
  <si>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</si>
  <si>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</si>
  <si>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</si>
  <si>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</si>
  <si>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</si>
  <si>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</si>
  <si>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</si>
  <si>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</si>
  <si>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</si>
  <si>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</si>
  <si>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</si>
  <si>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</si>
  <si>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</si>
  <si>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</si>
  <si>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</si>
  <si>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</si>
  <si>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</si>
  <si>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</si>
  <si>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</si>
  <si>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</si>
  <si>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</si>
  <si>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</si>
  <si>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</si>
  <si>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</si>
  <si>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222  čast 3 finální úpravy povrchů</t>
  </si>
  <si>
    <t>LOM PRAHA s.p.</t>
  </si>
  <si>
    <t>Tiskařská 270/8</t>
  </si>
  <si>
    <t>Praha</t>
  </si>
  <si>
    <t>10800</t>
  </si>
  <si>
    <t>00000515</t>
  </si>
  <si>
    <t>Rozpočet</t>
  </si>
  <si>
    <t>Celkem za stavbu</t>
  </si>
  <si>
    <t>CZK</t>
  </si>
  <si>
    <t>Rekapitulace dílů</t>
  </si>
  <si>
    <t>Typ dílu</t>
  </si>
  <si>
    <t>5</t>
  </si>
  <si>
    <t>Komunikace</t>
  </si>
  <si>
    <t>8</t>
  </si>
  <si>
    <t>Trubní vedení</t>
  </si>
  <si>
    <t>99</t>
  </si>
  <si>
    <t>Staveništní přesun hmot</t>
  </si>
  <si>
    <t>713</t>
  </si>
  <si>
    <t>Izolace tepelné</t>
  </si>
  <si>
    <t>762</t>
  </si>
  <si>
    <t>Konstrukce tesařské</t>
  </si>
  <si>
    <t>771</t>
  </si>
  <si>
    <t>Podlahy z dlaždic a obklady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</si>
  <si>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</si>
  <si>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</si>
  <si>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</si>
  <si>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</si>
  <si>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</si>
  <si>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</si>
  <si>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</si>
  <si>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</si>
  <si>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</si>
  <si>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</si>
  <si>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</si>
  <si>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</si>
  <si>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</si>
  <si>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</si>
  <si>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</si>
  <si>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</si>
  <si>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</si>
  <si>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</si>
  <si>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</si>
  <si>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</si>
  <si>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</si>
  <si>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</si>
  <si>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</si>
  <si>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</si>
  <si>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</si>
  <si>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</si>
  <si>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</si>
  <si>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</si>
  <si>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</si>
  <si>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</si>
  <si>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</si>
  <si>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591050020RAA</t>
  </si>
  <si>
    <t>Komunikace z dlažby zámkové, podklad štěrkopísek, dlažba přírodní tloušťka 8 cm</t>
  </si>
  <si>
    <t>m2</t>
  </si>
  <si>
    <t>POL2_0</t>
  </si>
  <si>
    <t>899623141R00</t>
  </si>
  <si>
    <t>Obetonování potrubí nebo zdiva stok betonem C12/15</t>
  </si>
  <si>
    <t>m3</t>
  </si>
  <si>
    <t>POL1_0</t>
  </si>
  <si>
    <t>0,55 x 0,15 x57</t>
  </si>
  <si>
    <t>POP</t>
  </si>
  <si>
    <t>Přesun v budově do 25 m</t>
  </si>
  <si>
    <t>998R</t>
  </si>
  <si>
    <t>Přesun hmot pro budovy do vzdálenosti 25 m</t>
  </si>
  <si>
    <t>t</t>
  </si>
  <si>
    <t>713120040RAB</t>
  </si>
  <si>
    <t>Izolace podlah tepelná EPS, tloušťka 60 mm</t>
  </si>
  <si>
    <t>762510020RAI</t>
  </si>
  <si>
    <t>Podlaha z desek dřevotřískových šroubovaná, pouze montáž, desky ve specifikaci</t>
  </si>
  <si>
    <t>Zpětná montáž</t>
  </si>
  <si>
    <t>771570014RAI</t>
  </si>
  <si>
    <t>Dlažba z dlaždic keramických 30 x 30 cm, do tmele, dlažba ve specifikaci</t>
  </si>
  <si>
    <t>597642401R</t>
  </si>
  <si>
    <t>Dlažba Taurus Granit matná schodovka 300x300x9 mm, Rio Negro</t>
  </si>
  <si>
    <t>kus</t>
  </si>
  <si>
    <t>POL3_0</t>
  </si>
  <si>
    <t>172 ks ,prořez 5 %</t>
  </si>
  <si>
    <t>771579795R00</t>
  </si>
  <si>
    <t>Příplatek za spárování vodotěsnou hmotou - plošně</t>
  </si>
  <si>
    <t>776521100RU2</t>
  </si>
  <si>
    <t>Lepení povlak.podlah z pásů PVC na Chemopren, včetně podlahoviny Novoflor extra, tl. 2,0 mm</t>
  </si>
  <si>
    <t>třída zátěžě 32,včetně rastru na dvojitou podlahu (5 m2)</t>
  </si>
  <si>
    <t>17,5 m2 ztratné 5%</t>
  </si>
  <si>
    <t>28342401R</t>
  </si>
  <si>
    <t>Lišta začišťovací z měkčeného PVC č. h. 2198, podlahová, dl. 2,5 m</t>
  </si>
  <si>
    <t>m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</si>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</sst>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 applyAlignment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6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vertical="top" shrinkToFit="1"/>
    </xf>
    <xf numFmtId="164" fontId="17" fillId="0" borderId="36" xfId="0" applyNumberFormat="1" applyFont="1" applyBorder="1" applyAlignment="1">
      <alignment vertical="top" shrinkToFit="1"/>
    </xf>
    <xf numFmtId="4" fontId="17" fillId="0" borderId="36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6" xfId="0" applyNumberFormat="1" applyFill="1" applyBorder="1" applyAlignment="1">
      <alignment horizontal="left" vertical="top" wrapText="1"/>
    </xf>
    <xf numFmtId="0" fontId="17" fillId="0" borderId="3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6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Q14" sqref="Q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4"/>
      <c r="B2" s="81" t="s">
        <v>40</v>
      </c>
      <c r="C2" s="82"/>
      <c r="D2" s="217" t="s">
        <v>45</v>
      </c>
      <c r="E2" s="218"/>
      <c r="F2" s="218"/>
      <c r="G2" s="218"/>
      <c r="H2" s="218"/>
      <c r="I2" s="218"/>
      <c r="J2" s="219"/>
      <c r="O2" s="2"/>
    </row>
    <row r="3" spans="1:15" ht="23.25" hidden="1" customHeight="1" x14ac:dyDescent="0.2">
      <c r="A3" s="4"/>
      <c r="B3" s="83" t="s">
        <v>43</v>
      </c>
      <c r="C3" s="84"/>
      <c r="D3" s="210"/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1"/>
      <c r="E11" s="221"/>
      <c r="F11" s="221"/>
      <c r="G11" s="221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08"/>
      <c r="E12" s="208"/>
      <c r="F12" s="208"/>
      <c r="G12" s="208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09"/>
      <c r="E13" s="209"/>
      <c r="F13" s="209"/>
      <c r="G13" s="2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0"/>
      <c r="F15" s="220"/>
      <c r="G15" s="205"/>
      <c r="H15" s="205"/>
      <c r="I15" s="205" t="s">
        <v>28</v>
      </c>
      <c r="J15" s="206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00"/>
      <c r="F16" s="207"/>
      <c r="G16" s="200"/>
      <c r="H16" s="207"/>
      <c r="I16" s="200"/>
      <c r="J16" s="201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00"/>
      <c r="F17" s="207"/>
      <c r="G17" s="200"/>
      <c r="H17" s="207"/>
      <c r="I17" s="200"/>
      <c r="J17" s="201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00"/>
      <c r="F18" s="207"/>
      <c r="G18" s="200"/>
      <c r="H18" s="207"/>
      <c r="I18" s="200"/>
      <c r="J18" s="201"/>
    </row>
    <row r="19" spans="1:10" ht="23.25" customHeight="1" x14ac:dyDescent="0.2">
      <c r="A19" s="142" t="s">
        <v>70</v>
      </c>
      <c r="B19" s="143" t="s">
        <v>26</v>
      </c>
      <c r="C19" s="58"/>
      <c r="D19" s="59"/>
      <c r="E19" s="200"/>
      <c r="F19" s="207"/>
      <c r="G19" s="200"/>
      <c r="H19" s="207"/>
      <c r="I19" s="200"/>
      <c r="J19" s="201"/>
    </row>
    <row r="20" spans="1:10" ht="23.25" customHeight="1" x14ac:dyDescent="0.2">
      <c r="A20" s="142" t="s">
        <v>71</v>
      </c>
      <c r="B20" s="143" t="s">
        <v>27</v>
      </c>
      <c r="C20" s="58"/>
      <c r="D20" s="59"/>
      <c r="E20" s="200"/>
      <c r="F20" s="207"/>
      <c r="G20" s="200"/>
      <c r="H20" s="207"/>
      <c r="I20" s="200"/>
      <c r="J20" s="201"/>
    </row>
    <row r="21" spans="1:10" ht="23.25" customHeight="1" x14ac:dyDescent="0.2">
      <c r="A21" s="4"/>
      <c r="B21" s="74" t="s">
        <v>28</v>
      </c>
      <c r="C21" s="75"/>
      <c r="D21" s="76"/>
      <c r="E21" s="202"/>
      <c r="F21" s="203"/>
      <c r="G21" s="202"/>
      <c r="H21" s="203"/>
      <c r="I21" s="202"/>
      <c r="J21" s="21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v>0</v>
      </c>
      <c r="H23" s="199"/>
      <c r="I23" s="199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198">
        <v>0</v>
      </c>
      <c r="H25" s="199"/>
      <c r="I25" s="199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4">
        <v>0</v>
      </c>
      <c r="H26" s="195"/>
      <c r="I26" s="195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196">
        <v>-0.319999999992433</v>
      </c>
      <c r="H27" s="196"/>
      <c r="I27" s="196"/>
      <c r="J27" s="63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197">
        <f>I21</f>
        <v>0</v>
      </c>
      <c r="H28" s="204"/>
      <c r="I28" s="204"/>
      <c r="J28" s="118" t="str">
        <f t="shared" si="0"/>
        <v>CZK</v>
      </c>
    </row>
    <row r="29" spans="1:10" ht="27.7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197">
        <v>96973</v>
      </c>
      <c r="H29" s="197"/>
      <c r="I29" s="197"/>
      <c r="J29" s="120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44532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0</v>
      </c>
      <c r="B39" s="101" t="s">
        <v>51</v>
      </c>
      <c r="C39" s="225" t="s">
        <v>45</v>
      </c>
      <c r="D39" s="226"/>
      <c r="E39" s="226"/>
      <c r="F39" s="107">
        <v>0</v>
      </c>
      <c r="G39" s="108">
        <v>0</v>
      </c>
      <c r="H39" s="109"/>
      <c r="I39" s="110">
        <v>96973.32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27" t="s">
        <v>52</v>
      </c>
      <c r="C40" s="228"/>
      <c r="D40" s="228"/>
      <c r="E40" s="22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 x14ac:dyDescent="0.25">
      <c r="B44" s="121" t="s">
        <v>54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55</v>
      </c>
      <c r="G46" s="130"/>
      <c r="H46" s="130"/>
      <c r="I46" s="229" t="s">
        <v>28</v>
      </c>
      <c r="J46" s="229"/>
    </row>
    <row r="47" spans="1:10" ht="25.5" customHeight="1" x14ac:dyDescent="0.2">
      <c r="A47" s="123"/>
      <c r="B47" s="131" t="s">
        <v>56</v>
      </c>
      <c r="C47" s="231" t="s">
        <v>57</v>
      </c>
      <c r="D47" s="232"/>
      <c r="E47" s="232"/>
      <c r="F47" s="133" t="s">
        <v>23</v>
      </c>
      <c r="G47" s="134"/>
      <c r="H47" s="134"/>
      <c r="I47" s="230"/>
      <c r="J47" s="230"/>
    </row>
    <row r="48" spans="1:10" ht="25.5" customHeight="1" x14ac:dyDescent="0.2">
      <c r="A48" s="123"/>
      <c r="B48" s="125" t="s">
        <v>58</v>
      </c>
      <c r="C48" s="215" t="s">
        <v>59</v>
      </c>
      <c r="D48" s="216"/>
      <c r="E48" s="216"/>
      <c r="F48" s="135" t="s">
        <v>23</v>
      </c>
      <c r="G48" s="136"/>
      <c r="H48" s="136"/>
      <c r="I48" s="214"/>
      <c r="J48" s="214"/>
    </row>
    <row r="49" spans="1:10" ht="25.5" customHeight="1" x14ac:dyDescent="0.2">
      <c r="A49" s="123"/>
      <c r="B49" s="125" t="s">
        <v>60</v>
      </c>
      <c r="C49" s="215" t="s">
        <v>61</v>
      </c>
      <c r="D49" s="216"/>
      <c r="E49" s="216"/>
      <c r="F49" s="135" t="s">
        <v>23</v>
      </c>
      <c r="G49" s="136"/>
      <c r="H49" s="136"/>
      <c r="I49" s="214"/>
      <c r="J49" s="214"/>
    </row>
    <row r="50" spans="1:10" ht="25.5" customHeight="1" x14ac:dyDescent="0.2">
      <c r="A50" s="123"/>
      <c r="B50" s="125" t="s">
        <v>62</v>
      </c>
      <c r="C50" s="215" t="s">
        <v>63</v>
      </c>
      <c r="D50" s="216"/>
      <c r="E50" s="216"/>
      <c r="F50" s="135" t="s">
        <v>24</v>
      </c>
      <c r="G50" s="136"/>
      <c r="H50" s="136"/>
      <c r="I50" s="214"/>
      <c r="J50" s="214"/>
    </row>
    <row r="51" spans="1:10" ht="25.5" customHeight="1" x14ac:dyDescent="0.2">
      <c r="A51" s="123"/>
      <c r="B51" s="125" t="s">
        <v>64</v>
      </c>
      <c r="C51" s="215" t="s">
        <v>65</v>
      </c>
      <c r="D51" s="216"/>
      <c r="E51" s="216"/>
      <c r="F51" s="135" t="s">
        <v>24</v>
      </c>
      <c r="G51" s="136"/>
      <c r="H51" s="136"/>
      <c r="I51" s="214"/>
      <c r="J51" s="214"/>
    </row>
    <row r="52" spans="1:10" ht="25.5" customHeight="1" x14ac:dyDescent="0.2">
      <c r="A52" s="123"/>
      <c r="B52" s="125" t="s">
        <v>66</v>
      </c>
      <c r="C52" s="215" t="s">
        <v>67</v>
      </c>
      <c r="D52" s="216"/>
      <c r="E52" s="216"/>
      <c r="F52" s="135" t="s">
        <v>24</v>
      </c>
      <c r="G52" s="136"/>
      <c r="H52" s="136"/>
      <c r="I52" s="214"/>
      <c r="J52" s="214"/>
    </row>
    <row r="53" spans="1:10" ht="25.5" customHeight="1" x14ac:dyDescent="0.2">
      <c r="A53" s="123"/>
      <c r="B53" s="132" t="s">
        <v>68</v>
      </c>
      <c r="C53" s="234" t="s">
        <v>69</v>
      </c>
      <c r="D53" s="235"/>
      <c r="E53" s="235"/>
      <c r="F53" s="137" t="s">
        <v>24</v>
      </c>
      <c r="G53" s="138"/>
      <c r="H53" s="138"/>
      <c r="I53" s="233"/>
      <c r="J53" s="233"/>
    </row>
    <row r="54" spans="1:10" ht="25.5" customHeight="1" x14ac:dyDescent="0.2">
      <c r="A54" s="124"/>
      <c r="B54" s="128" t="s">
        <v>1</v>
      </c>
      <c r="C54" s="128"/>
      <c r="D54" s="129"/>
      <c r="E54" s="129"/>
      <c r="F54" s="139"/>
      <c r="G54" s="140"/>
      <c r="H54" s="140"/>
      <c r="I54" s="236">
        <f>SUM(I47:I53)</f>
        <v>0</v>
      </c>
      <c r="J54" s="236"/>
    </row>
    <row r="55" spans="1:10" x14ac:dyDescent="0.2">
      <c r="F55" s="141"/>
      <c r="G55" s="94"/>
      <c r="H55" s="141"/>
      <c r="I55" s="94"/>
      <c r="J55" s="94"/>
    </row>
    <row r="56" spans="1:10" x14ac:dyDescent="0.2">
      <c r="F56" s="141"/>
      <c r="G56" s="94"/>
      <c r="H56" s="141"/>
      <c r="I56" s="94"/>
      <c r="J56" s="94"/>
    </row>
    <row r="57" spans="1:10" x14ac:dyDescent="0.2">
      <c r="F57" s="141"/>
      <c r="G57" s="94"/>
      <c r="H57" s="141"/>
      <c r="I57" s="94"/>
      <c r="J57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9" t="s">
        <v>41</v>
      </c>
      <c r="B2" s="78"/>
      <c r="C2" s="239"/>
      <c r="D2" s="239"/>
      <c r="E2" s="239"/>
      <c r="F2" s="239"/>
      <c r="G2" s="240"/>
    </row>
    <row r="3" spans="1:7" ht="24.95" hidden="1" customHeight="1" x14ac:dyDescent="0.2">
      <c r="A3" s="79" t="s">
        <v>7</v>
      </c>
      <c r="B3" s="78"/>
      <c r="C3" s="239"/>
      <c r="D3" s="239"/>
      <c r="E3" s="239"/>
      <c r="F3" s="239"/>
      <c r="G3" s="240"/>
    </row>
    <row r="4" spans="1:7" ht="24.95" hidden="1" customHeight="1" x14ac:dyDescent="0.2">
      <c r="A4" s="79" t="s">
        <v>8</v>
      </c>
      <c r="B4" s="78"/>
      <c r="C4" s="239"/>
      <c r="D4" s="239"/>
      <c r="E4" s="239"/>
      <c r="F4" s="239"/>
      <c r="G4" s="24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2"/>
  <sheetViews>
    <sheetView topLeftCell="A2" workbookViewId="0">
      <selection activeCell="Y27" sqref="Y27"/>
    </sheetView>
  </sheetViews>
  <sheetFormatPr defaultRowHeight="12.75" outlineLevelRow="1" x14ac:dyDescent="0.2"/>
  <cols>
    <col min="1" max="1" width="4.140625" customWidth="1"/>
    <col min="2" max="2" width="14.42578125" style="93" customWidth="1"/>
    <col min="3" max="3" width="38.140625" style="93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  <col min="53" max="53" width="73.28515625" customWidth="1"/>
  </cols>
  <sheetData>
    <row r="1" spans="1:60" ht="15.75" customHeight="1" x14ac:dyDescent="0.25">
      <c r="A1" s="246" t="s">
        <v>6</v>
      </c>
      <c r="B1" s="246"/>
      <c r="C1" s="246"/>
      <c r="D1" s="246"/>
      <c r="E1" s="246"/>
      <c r="F1" s="246"/>
      <c r="G1" s="246"/>
      <c r="AE1" t="s">
        <v>73</v>
      </c>
    </row>
    <row r="2" spans="1:60" ht="24.95" customHeight="1" x14ac:dyDescent="0.2">
      <c r="A2" s="146" t="s">
        <v>72</v>
      </c>
      <c r="B2" s="144"/>
      <c r="C2" s="247" t="s">
        <v>45</v>
      </c>
      <c r="D2" s="248"/>
      <c r="E2" s="248"/>
      <c r="F2" s="248"/>
      <c r="G2" s="249"/>
      <c r="AE2" t="s">
        <v>74</v>
      </c>
    </row>
    <row r="3" spans="1:60" ht="24.95" hidden="1" customHeight="1" x14ac:dyDescent="0.2">
      <c r="A3" s="147" t="s">
        <v>7</v>
      </c>
      <c r="B3" s="145"/>
      <c r="C3" s="250"/>
      <c r="D3" s="251"/>
      <c r="E3" s="251"/>
      <c r="F3" s="251"/>
      <c r="G3" s="252"/>
      <c r="AE3" t="s">
        <v>75</v>
      </c>
    </row>
    <row r="4" spans="1:60" ht="24.95" hidden="1" customHeight="1" x14ac:dyDescent="0.2">
      <c r="A4" s="147" t="s">
        <v>8</v>
      </c>
      <c r="B4" s="145"/>
      <c r="C4" s="250"/>
      <c r="D4" s="251"/>
      <c r="E4" s="251"/>
      <c r="F4" s="251"/>
      <c r="G4" s="252"/>
      <c r="AE4" t="s">
        <v>76</v>
      </c>
    </row>
    <row r="5" spans="1:60" hidden="1" x14ac:dyDescent="0.2">
      <c r="A5" s="148" t="s">
        <v>77</v>
      </c>
      <c r="B5" s="149"/>
      <c r="C5" s="150"/>
      <c r="D5" s="151"/>
      <c r="E5" s="151"/>
      <c r="F5" s="151"/>
      <c r="G5" s="152"/>
      <c r="AE5" t="s">
        <v>78</v>
      </c>
    </row>
    <row r="7" spans="1:60" ht="38.25" x14ac:dyDescent="0.2">
      <c r="A7" s="158" t="s">
        <v>79</v>
      </c>
      <c r="B7" s="159" t="s">
        <v>80</v>
      </c>
      <c r="C7" s="159" t="s">
        <v>81</v>
      </c>
      <c r="D7" s="158" t="s">
        <v>82</v>
      </c>
      <c r="E7" s="158" t="s">
        <v>83</v>
      </c>
      <c r="F7" s="153" t="s">
        <v>84</v>
      </c>
      <c r="G7" s="172" t="s">
        <v>28</v>
      </c>
      <c r="H7" s="173" t="s">
        <v>29</v>
      </c>
      <c r="I7" s="173" t="s">
        <v>85</v>
      </c>
      <c r="J7" s="173" t="s">
        <v>30</v>
      </c>
      <c r="K7" s="173" t="s">
        <v>86</v>
      </c>
      <c r="L7" s="173" t="s">
        <v>87</v>
      </c>
      <c r="M7" s="173" t="s">
        <v>88</v>
      </c>
      <c r="N7" s="173" t="s">
        <v>89</v>
      </c>
      <c r="O7" s="173" t="s">
        <v>90</v>
      </c>
      <c r="P7" s="173" t="s">
        <v>91</v>
      </c>
      <c r="Q7" s="173" t="s">
        <v>92</v>
      </c>
      <c r="R7" s="173" t="s">
        <v>93</v>
      </c>
      <c r="S7" s="173" t="s">
        <v>94</v>
      </c>
      <c r="T7" s="173" t="s">
        <v>95</v>
      </c>
      <c r="U7" s="161" t="s">
        <v>96</v>
      </c>
    </row>
    <row r="8" spans="1:60" x14ac:dyDescent="0.2">
      <c r="A8" s="174" t="s">
        <v>97</v>
      </c>
      <c r="B8" s="175" t="s">
        <v>56</v>
      </c>
      <c r="C8" s="176" t="s">
        <v>57</v>
      </c>
      <c r="D8" s="160"/>
      <c r="E8" s="177"/>
      <c r="F8" s="178"/>
      <c r="G8" s="178">
        <f>SUMIF(AE9:AE9,"&lt;&gt;NOR",G9:G9)</f>
        <v>0</v>
      </c>
      <c r="H8" s="178"/>
      <c r="I8" s="178">
        <f>SUM(I9:I9)</f>
        <v>1649.74</v>
      </c>
      <c r="J8" s="178"/>
      <c r="K8" s="178">
        <f>SUM(K9:K9)</f>
        <v>1626.92</v>
      </c>
      <c r="L8" s="178"/>
      <c r="M8" s="178">
        <f>SUM(M9:M9)</f>
        <v>0</v>
      </c>
      <c r="N8" s="160"/>
      <c r="O8" s="160">
        <f>SUM(O9:O9)</f>
        <v>2.3786</v>
      </c>
      <c r="P8" s="160"/>
      <c r="Q8" s="160">
        <f>SUM(Q9:Q9)</f>
        <v>0</v>
      </c>
      <c r="R8" s="160"/>
      <c r="S8" s="160"/>
      <c r="T8" s="174"/>
      <c r="U8" s="160">
        <f>SUM(U9:U9)</f>
        <v>2.52</v>
      </c>
      <c r="AE8" t="s">
        <v>98</v>
      </c>
    </row>
    <row r="9" spans="1:60" ht="22.5" outlineLevel="1" x14ac:dyDescent="0.2">
      <c r="A9" s="155">
        <v>1</v>
      </c>
      <c r="B9" s="162" t="s">
        <v>99</v>
      </c>
      <c r="C9" s="185" t="s">
        <v>100</v>
      </c>
      <c r="D9" s="164" t="s">
        <v>101</v>
      </c>
      <c r="E9" s="168">
        <v>2</v>
      </c>
      <c r="F9" s="170"/>
      <c r="G9" s="170"/>
      <c r="H9" s="170">
        <v>824.87</v>
      </c>
      <c r="I9" s="170">
        <f>ROUND(E9*H9,2)</f>
        <v>1649.74</v>
      </c>
      <c r="J9" s="170">
        <v>813.45999999999992</v>
      </c>
      <c r="K9" s="170">
        <f>ROUND(E9*J9,2)</f>
        <v>1626.92</v>
      </c>
      <c r="L9" s="170">
        <v>0</v>
      </c>
      <c r="M9" s="170">
        <f>G9*(1+L9/100)</f>
        <v>0</v>
      </c>
      <c r="N9" s="164">
        <v>1.1893</v>
      </c>
      <c r="O9" s="164">
        <f>ROUND(E9*N9,5)</f>
        <v>2.3786</v>
      </c>
      <c r="P9" s="164">
        <v>0</v>
      </c>
      <c r="Q9" s="164">
        <f>ROUND(E9*P9,5)</f>
        <v>0</v>
      </c>
      <c r="R9" s="164"/>
      <c r="S9" s="164"/>
      <c r="T9" s="165">
        <v>1.2577499999999999</v>
      </c>
      <c r="U9" s="164">
        <f>ROUND(E9*T9,2)</f>
        <v>2.52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102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56" t="s">
        <v>97</v>
      </c>
      <c r="B10" s="163" t="s">
        <v>58</v>
      </c>
      <c r="C10" s="186" t="s">
        <v>59</v>
      </c>
      <c r="D10" s="166"/>
      <c r="E10" s="169"/>
      <c r="F10" s="171"/>
      <c r="G10" s="171">
        <f>SUMIF(AE11:AE13,"&lt;&gt;NOR",G11:G13)</f>
        <v>0</v>
      </c>
      <c r="H10" s="171"/>
      <c r="I10" s="171">
        <f>SUM(I11:I13)</f>
        <v>11339.05</v>
      </c>
      <c r="J10" s="171"/>
      <c r="K10" s="171">
        <f>SUM(K11:K13)</f>
        <v>11677.34</v>
      </c>
      <c r="L10" s="171"/>
      <c r="M10" s="171">
        <f>SUM(M11:M13)</f>
        <v>0</v>
      </c>
      <c r="N10" s="166"/>
      <c r="O10" s="166">
        <f>SUM(O11:O13)</f>
        <v>11.880129999999999</v>
      </c>
      <c r="P10" s="166"/>
      <c r="Q10" s="166">
        <f>SUM(Q11:Q13)</f>
        <v>0</v>
      </c>
      <c r="R10" s="166"/>
      <c r="S10" s="166"/>
      <c r="T10" s="167"/>
      <c r="U10" s="166">
        <f>SUM(U11:U13)</f>
        <v>6.13</v>
      </c>
      <c r="AE10" t="s">
        <v>98</v>
      </c>
    </row>
    <row r="11" spans="1:60" ht="22.5" outlineLevel="1" x14ac:dyDescent="0.2">
      <c r="A11" s="155">
        <v>2</v>
      </c>
      <c r="B11" s="162" t="s">
        <v>103</v>
      </c>
      <c r="C11" s="185" t="s">
        <v>104</v>
      </c>
      <c r="D11" s="164" t="s">
        <v>105</v>
      </c>
      <c r="E11" s="168">
        <v>4.7050000000000001</v>
      </c>
      <c r="F11" s="170"/>
      <c r="G11" s="170"/>
      <c r="H11" s="170">
        <v>2410</v>
      </c>
      <c r="I11" s="170">
        <f>ROUND(E11*H11,2)</f>
        <v>11339.05</v>
      </c>
      <c r="J11" s="170">
        <v>2481.8999999999996</v>
      </c>
      <c r="K11" s="170">
        <f>ROUND(E11*J11,2)</f>
        <v>11677.34</v>
      </c>
      <c r="L11" s="170">
        <v>0</v>
      </c>
      <c r="M11" s="170">
        <f>G11*(1+L11/100)</f>
        <v>0</v>
      </c>
      <c r="N11" s="164">
        <v>2.5249999999999999</v>
      </c>
      <c r="O11" s="164">
        <f>ROUND(E11*N11,5)</f>
        <v>11.880129999999999</v>
      </c>
      <c r="P11" s="164">
        <v>0</v>
      </c>
      <c r="Q11" s="164">
        <f>ROUND(E11*P11,5)</f>
        <v>0</v>
      </c>
      <c r="R11" s="164"/>
      <c r="S11" s="164"/>
      <c r="T11" s="165">
        <v>1.3029999999999999</v>
      </c>
      <c r="U11" s="164">
        <f>ROUND(E11*T11,2)</f>
        <v>6.13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106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/>
      <c r="B12" s="162"/>
      <c r="C12" s="241" t="s">
        <v>107</v>
      </c>
      <c r="D12" s="242"/>
      <c r="E12" s="243"/>
      <c r="F12" s="244"/>
      <c r="G12" s="245"/>
      <c r="H12" s="170"/>
      <c r="I12" s="170"/>
      <c r="J12" s="170"/>
      <c r="K12" s="170"/>
      <c r="L12" s="170"/>
      <c r="M12" s="170"/>
      <c r="N12" s="164"/>
      <c r="O12" s="164"/>
      <c r="P12" s="164"/>
      <c r="Q12" s="164"/>
      <c r="R12" s="164"/>
      <c r="S12" s="164"/>
      <c r="T12" s="165"/>
      <c r="U12" s="164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108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7" t="str">
        <f>C12</f>
        <v>0,55 x 0,15 x57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2"/>
      <c r="C13" s="241" t="s">
        <v>109</v>
      </c>
      <c r="D13" s="242"/>
      <c r="E13" s="243"/>
      <c r="F13" s="244"/>
      <c r="G13" s="245"/>
      <c r="H13" s="170"/>
      <c r="I13" s="170"/>
      <c r="J13" s="170"/>
      <c r="K13" s="170"/>
      <c r="L13" s="170"/>
      <c r="M13" s="170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108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7" t="str">
        <f>C13</f>
        <v>Přesun v budově do 25 m</v>
      </c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56" t="s">
        <v>97</v>
      </c>
      <c r="B14" s="163" t="s">
        <v>60</v>
      </c>
      <c r="C14" s="186" t="s">
        <v>61</v>
      </c>
      <c r="D14" s="166"/>
      <c r="E14" s="169"/>
      <c r="F14" s="171"/>
      <c r="G14" s="171">
        <f>SUMIF(AE15:AE15,"&lt;&gt;NOR",G15:G15)</f>
        <v>0</v>
      </c>
      <c r="H14" s="171"/>
      <c r="I14" s="171">
        <f>SUM(I15:I15)</f>
        <v>0</v>
      </c>
      <c r="J14" s="171"/>
      <c r="K14" s="171">
        <f>SUM(K15:K15)</f>
        <v>11805.19</v>
      </c>
      <c r="L14" s="171"/>
      <c r="M14" s="171">
        <f>SUM(M15:M15)</f>
        <v>0</v>
      </c>
      <c r="N14" s="166"/>
      <c r="O14" s="166">
        <f>SUM(O15:O15)</f>
        <v>0</v>
      </c>
      <c r="P14" s="166"/>
      <c r="Q14" s="166">
        <f>SUM(Q15:Q15)</f>
        <v>0</v>
      </c>
      <c r="R14" s="166"/>
      <c r="S14" s="166"/>
      <c r="T14" s="167"/>
      <c r="U14" s="166">
        <f>SUM(U15:U15)</f>
        <v>12.67</v>
      </c>
      <c r="AE14" t="s">
        <v>98</v>
      </c>
    </row>
    <row r="15" spans="1:60" outlineLevel="1" x14ac:dyDescent="0.2">
      <c r="A15" s="155">
        <v>3</v>
      </c>
      <c r="B15" s="162" t="s">
        <v>110</v>
      </c>
      <c r="C15" s="185" t="s">
        <v>111</v>
      </c>
      <c r="D15" s="164" t="s">
        <v>112</v>
      </c>
      <c r="E15" s="168">
        <v>14.868</v>
      </c>
      <c r="F15" s="170"/>
      <c r="G15" s="170"/>
      <c r="H15" s="170">
        <v>0</v>
      </c>
      <c r="I15" s="170">
        <f>ROUND(E15*H15,2)</f>
        <v>0</v>
      </c>
      <c r="J15" s="170">
        <v>794</v>
      </c>
      <c r="K15" s="170">
        <f>ROUND(E15*J15,2)</f>
        <v>11805.19</v>
      </c>
      <c r="L15" s="170">
        <v>0</v>
      </c>
      <c r="M15" s="170">
        <f>G15*(1+L15/100)</f>
        <v>0</v>
      </c>
      <c r="N15" s="164">
        <v>0</v>
      </c>
      <c r="O15" s="164">
        <f>ROUND(E15*N15,5)</f>
        <v>0</v>
      </c>
      <c r="P15" s="164">
        <v>0</v>
      </c>
      <c r="Q15" s="164">
        <f>ROUND(E15*P15,5)</f>
        <v>0</v>
      </c>
      <c r="R15" s="164"/>
      <c r="S15" s="164"/>
      <c r="T15" s="165">
        <v>0.85199999999999998</v>
      </c>
      <c r="U15" s="164">
        <f>ROUND(E15*T15,2)</f>
        <v>12.67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106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x14ac:dyDescent="0.2">
      <c r="A16" s="156" t="s">
        <v>97</v>
      </c>
      <c r="B16" s="163" t="s">
        <v>62</v>
      </c>
      <c r="C16" s="186" t="s">
        <v>63</v>
      </c>
      <c r="D16" s="166"/>
      <c r="E16" s="169"/>
      <c r="F16" s="171"/>
      <c r="G16" s="171">
        <f>SUMIF(AE17:AE17,"&lt;&gt;NOR",G17:G17)</f>
        <v>0</v>
      </c>
      <c r="H16" s="171"/>
      <c r="I16" s="171">
        <f>SUM(I17:I17)</f>
        <v>2930.26</v>
      </c>
      <c r="J16" s="171"/>
      <c r="K16" s="171">
        <f>SUM(K17:K17)</f>
        <v>1078.43</v>
      </c>
      <c r="L16" s="171"/>
      <c r="M16" s="171">
        <f>SUM(M17:M17)</f>
        <v>0</v>
      </c>
      <c r="N16" s="166"/>
      <c r="O16" s="166">
        <f>SUM(O17:O17)</f>
        <v>1.976E-2</v>
      </c>
      <c r="P16" s="166"/>
      <c r="Q16" s="166">
        <f>SUM(Q17:Q17)</f>
        <v>0</v>
      </c>
      <c r="R16" s="166"/>
      <c r="S16" s="166"/>
      <c r="T16" s="167"/>
      <c r="U16" s="166">
        <f>SUM(U17:U17)</f>
        <v>2.14</v>
      </c>
      <c r="AE16" t="s">
        <v>98</v>
      </c>
    </row>
    <row r="17" spans="1:60" outlineLevel="1" x14ac:dyDescent="0.2">
      <c r="A17" s="155">
        <v>4</v>
      </c>
      <c r="B17" s="162" t="s">
        <v>113</v>
      </c>
      <c r="C17" s="185" t="s">
        <v>114</v>
      </c>
      <c r="D17" s="164" t="s">
        <v>101</v>
      </c>
      <c r="E17" s="168">
        <v>16.2</v>
      </c>
      <c r="F17" s="170"/>
      <c r="G17" s="170"/>
      <c r="H17" s="170">
        <v>180.88</v>
      </c>
      <c r="I17" s="170">
        <f>ROUND(E17*H17,2)</f>
        <v>2930.26</v>
      </c>
      <c r="J17" s="170">
        <v>66.569999999999993</v>
      </c>
      <c r="K17" s="170">
        <f>ROUND(E17*J17,2)</f>
        <v>1078.43</v>
      </c>
      <c r="L17" s="170">
        <v>0</v>
      </c>
      <c r="M17" s="170">
        <f>G17*(1+L17/100)</f>
        <v>0</v>
      </c>
      <c r="N17" s="164">
        <v>1.2199999999999999E-3</v>
      </c>
      <c r="O17" s="164">
        <f>ROUND(E17*N17,5)</f>
        <v>1.976E-2</v>
      </c>
      <c r="P17" s="164">
        <v>0</v>
      </c>
      <c r="Q17" s="164">
        <f>ROUND(E17*P17,5)</f>
        <v>0</v>
      </c>
      <c r="R17" s="164"/>
      <c r="S17" s="164"/>
      <c r="T17" s="165">
        <v>0.13225000000000001</v>
      </c>
      <c r="U17" s="164">
        <f>ROUND(E17*T17,2)</f>
        <v>2.14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102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x14ac:dyDescent="0.2">
      <c r="A18" s="156" t="s">
        <v>97</v>
      </c>
      <c r="B18" s="163" t="s">
        <v>64</v>
      </c>
      <c r="C18" s="186" t="s">
        <v>65</v>
      </c>
      <c r="D18" s="166"/>
      <c r="E18" s="169"/>
      <c r="F18" s="171"/>
      <c r="G18" s="171">
        <f>SUMIF(AE19:AE20,"&lt;&gt;NOR",G19:G20)</f>
        <v>0</v>
      </c>
      <c r="H18" s="171"/>
      <c r="I18" s="171">
        <f>SUM(I19:I20)</f>
        <v>40.75</v>
      </c>
      <c r="J18" s="171"/>
      <c r="K18" s="171">
        <f>SUM(K19:K20)</f>
        <v>1208.5999999999999</v>
      </c>
      <c r="L18" s="171"/>
      <c r="M18" s="171">
        <f>SUM(M19:M20)</f>
        <v>0</v>
      </c>
      <c r="N18" s="166"/>
      <c r="O18" s="166">
        <f>SUM(O19:O20)</f>
        <v>5.0000000000000001E-4</v>
      </c>
      <c r="P18" s="166"/>
      <c r="Q18" s="166">
        <f>SUM(Q19:Q20)</f>
        <v>0</v>
      </c>
      <c r="R18" s="166"/>
      <c r="S18" s="166"/>
      <c r="T18" s="167"/>
      <c r="U18" s="166">
        <f>SUM(U19:U20)</f>
        <v>2.5499999999999998</v>
      </c>
      <c r="AE18" t="s">
        <v>98</v>
      </c>
    </row>
    <row r="19" spans="1:60" ht="22.5" outlineLevel="1" x14ac:dyDescent="0.2">
      <c r="A19" s="155">
        <v>5</v>
      </c>
      <c r="B19" s="162" t="s">
        <v>115</v>
      </c>
      <c r="C19" s="185" t="s">
        <v>116</v>
      </c>
      <c r="D19" s="164" t="s">
        <v>101</v>
      </c>
      <c r="E19" s="168">
        <v>5</v>
      </c>
      <c r="F19" s="170"/>
      <c r="G19" s="170"/>
      <c r="H19" s="170">
        <v>8.15</v>
      </c>
      <c r="I19" s="170">
        <f>ROUND(E19*H19,2)</f>
        <v>40.75</v>
      </c>
      <c r="J19" s="170">
        <v>241.72</v>
      </c>
      <c r="K19" s="170">
        <f>ROUND(E19*J19,2)</f>
        <v>1208.5999999999999</v>
      </c>
      <c r="L19" s="170">
        <v>0</v>
      </c>
      <c r="M19" s="170">
        <f>G19*(1+L19/100)</f>
        <v>0</v>
      </c>
      <c r="N19" s="164">
        <v>1E-4</v>
      </c>
      <c r="O19" s="164">
        <f>ROUND(E19*N19,5)</f>
        <v>5.0000000000000001E-4</v>
      </c>
      <c r="P19" s="164">
        <v>0</v>
      </c>
      <c r="Q19" s="164">
        <f>ROUND(E19*P19,5)</f>
        <v>0</v>
      </c>
      <c r="R19" s="164"/>
      <c r="S19" s="164"/>
      <c r="T19" s="165">
        <v>0.50917000000000001</v>
      </c>
      <c r="U19" s="164">
        <f>ROUND(E19*T19,2)</f>
        <v>2.5499999999999998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102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/>
      <c r="B20" s="162"/>
      <c r="C20" s="241" t="s">
        <v>117</v>
      </c>
      <c r="D20" s="242"/>
      <c r="E20" s="243"/>
      <c r="F20" s="244"/>
      <c r="G20" s="245"/>
      <c r="H20" s="170"/>
      <c r="I20" s="170"/>
      <c r="J20" s="170"/>
      <c r="K20" s="170"/>
      <c r="L20" s="170"/>
      <c r="M20" s="170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108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7" t="str">
        <f>C20</f>
        <v>Zpětná montáž</v>
      </c>
      <c r="BB20" s="154"/>
      <c r="BC20" s="154"/>
      <c r="BD20" s="154"/>
      <c r="BE20" s="154"/>
      <c r="BF20" s="154"/>
      <c r="BG20" s="154"/>
      <c r="BH20" s="154"/>
    </row>
    <row r="21" spans="1:60" x14ac:dyDescent="0.2">
      <c r="A21" s="156" t="s">
        <v>97</v>
      </c>
      <c r="B21" s="163" t="s">
        <v>66</v>
      </c>
      <c r="C21" s="186" t="s">
        <v>67</v>
      </c>
      <c r="D21" s="166"/>
      <c r="E21" s="169"/>
      <c r="F21" s="171"/>
      <c r="G21" s="171">
        <f>SUMIF(AE22:AE25,"&lt;&gt;NOR",G22:G25)</f>
        <v>0</v>
      </c>
      <c r="H21" s="171"/>
      <c r="I21" s="171">
        <f>SUM(I22:I25)</f>
        <v>17798.61</v>
      </c>
      <c r="J21" s="171"/>
      <c r="K21" s="171">
        <f>SUM(K22:K25)</f>
        <v>23542.37</v>
      </c>
      <c r="L21" s="171"/>
      <c r="M21" s="171">
        <f>SUM(M22:M25)</f>
        <v>0</v>
      </c>
      <c r="N21" s="166"/>
      <c r="O21" s="166">
        <f>SUM(O22:O25)</f>
        <v>0.44762000000000002</v>
      </c>
      <c r="P21" s="166"/>
      <c r="Q21" s="166">
        <f>SUM(Q22:Q25)</f>
        <v>0</v>
      </c>
      <c r="R21" s="166"/>
      <c r="S21" s="166"/>
      <c r="T21" s="167"/>
      <c r="U21" s="166">
        <f>SUM(U22:U25)</f>
        <v>41.63</v>
      </c>
      <c r="AE21" t="s">
        <v>98</v>
      </c>
    </row>
    <row r="22" spans="1:60" ht="22.5" outlineLevel="1" x14ac:dyDescent="0.2">
      <c r="A22" s="155">
        <v>6</v>
      </c>
      <c r="B22" s="162" t="s">
        <v>118</v>
      </c>
      <c r="C22" s="185" t="s">
        <v>119</v>
      </c>
      <c r="D22" s="164" t="s">
        <v>101</v>
      </c>
      <c r="E22" s="168">
        <v>33.549999999999997</v>
      </c>
      <c r="F22" s="170"/>
      <c r="G22" s="170"/>
      <c r="H22" s="170">
        <v>91.42</v>
      </c>
      <c r="I22" s="170">
        <f>ROUND(E22*H22,2)</f>
        <v>3067.14</v>
      </c>
      <c r="J22" s="170">
        <v>629.71</v>
      </c>
      <c r="K22" s="170">
        <f>ROUND(E22*J22,2)</f>
        <v>21126.77</v>
      </c>
      <c r="L22" s="170">
        <v>0</v>
      </c>
      <c r="M22" s="170">
        <f>G22*(1+L22/100)</f>
        <v>0</v>
      </c>
      <c r="N22" s="164">
        <v>2.8400000000000001E-3</v>
      </c>
      <c r="O22" s="164">
        <f>ROUND(E22*N22,5)</f>
        <v>9.5280000000000004E-2</v>
      </c>
      <c r="P22" s="164">
        <v>0</v>
      </c>
      <c r="Q22" s="164">
        <f>ROUND(E22*P22,5)</f>
        <v>0</v>
      </c>
      <c r="R22" s="164"/>
      <c r="S22" s="164"/>
      <c r="T22" s="165">
        <v>1.24089</v>
      </c>
      <c r="U22" s="164">
        <f>ROUND(E22*T22,2)</f>
        <v>41.63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102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55">
        <v>7</v>
      </c>
      <c r="B23" s="162" t="s">
        <v>120</v>
      </c>
      <c r="C23" s="185" t="s">
        <v>121</v>
      </c>
      <c r="D23" s="164" t="s">
        <v>122</v>
      </c>
      <c r="E23" s="168">
        <v>186</v>
      </c>
      <c r="F23" s="170"/>
      <c r="G23" s="170"/>
      <c r="H23" s="170">
        <v>75.63</v>
      </c>
      <c r="I23" s="170">
        <f>ROUND(E23*H23,2)</f>
        <v>14067.18</v>
      </c>
      <c r="J23" s="170">
        <v>0</v>
      </c>
      <c r="K23" s="170">
        <f>ROUND(E23*J23,2)</f>
        <v>0</v>
      </c>
      <c r="L23" s="170">
        <v>0</v>
      </c>
      <c r="M23" s="170">
        <f>G23*(1+L23/100)</f>
        <v>0</v>
      </c>
      <c r="N23" s="164">
        <v>1.75E-3</v>
      </c>
      <c r="O23" s="164">
        <f>ROUND(E23*N23,5)</f>
        <v>0.32550000000000001</v>
      </c>
      <c r="P23" s="164">
        <v>0</v>
      </c>
      <c r="Q23" s="164">
        <f>ROUND(E23*P23,5)</f>
        <v>0</v>
      </c>
      <c r="R23" s="164"/>
      <c r="S23" s="164"/>
      <c r="T23" s="165">
        <v>0</v>
      </c>
      <c r="U23" s="164">
        <f>ROUND(E23*T23,2)</f>
        <v>0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123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/>
      <c r="B24" s="162"/>
      <c r="C24" s="241" t="s">
        <v>124</v>
      </c>
      <c r="D24" s="242"/>
      <c r="E24" s="243"/>
      <c r="F24" s="244"/>
      <c r="G24" s="245"/>
      <c r="H24" s="170"/>
      <c r="I24" s="170"/>
      <c r="J24" s="170"/>
      <c r="K24" s="170"/>
      <c r="L24" s="170"/>
      <c r="M24" s="170"/>
      <c r="N24" s="164"/>
      <c r="O24" s="164"/>
      <c r="P24" s="164"/>
      <c r="Q24" s="164"/>
      <c r="R24" s="164"/>
      <c r="S24" s="164"/>
      <c r="T24" s="165"/>
      <c r="U24" s="164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108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7" t="str">
        <f>C24</f>
        <v>172 ks ,prořez 5 %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8</v>
      </c>
      <c r="B25" s="162" t="s">
        <v>125</v>
      </c>
      <c r="C25" s="185" t="s">
        <v>126</v>
      </c>
      <c r="D25" s="164" t="s">
        <v>101</v>
      </c>
      <c r="E25" s="168">
        <v>33.549999999999997</v>
      </c>
      <c r="F25" s="170"/>
      <c r="G25" s="170"/>
      <c r="H25" s="170">
        <v>19.8</v>
      </c>
      <c r="I25" s="170">
        <f>ROUND(E25*H25,2)</f>
        <v>664.29</v>
      </c>
      <c r="J25" s="170">
        <v>72</v>
      </c>
      <c r="K25" s="170">
        <f>ROUND(E25*J25,2)</f>
        <v>2415.6</v>
      </c>
      <c r="L25" s="170">
        <v>0</v>
      </c>
      <c r="M25" s="170">
        <f>G25*(1+L25/100)</f>
        <v>0</v>
      </c>
      <c r="N25" s="164">
        <v>8.0000000000000004E-4</v>
      </c>
      <c r="O25" s="164">
        <f>ROUND(E25*N25,5)</f>
        <v>2.6839999999999999E-2</v>
      </c>
      <c r="P25" s="164">
        <v>0</v>
      </c>
      <c r="Q25" s="164">
        <f>ROUND(E25*P25,5)</f>
        <v>0</v>
      </c>
      <c r="R25" s="164"/>
      <c r="S25" s="164"/>
      <c r="T25" s="165">
        <v>0</v>
      </c>
      <c r="U25" s="164">
        <f>ROUND(E25*T25,2)</f>
        <v>0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106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x14ac:dyDescent="0.2">
      <c r="A26" s="156" t="s">
        <v>97</v>
      </c>
      <c r="B26" s="163" t="s">
        <v>68</v>
      </c>
      <c r="C26" s="186" t="s">
        <v>69</v>
      </c>
      <c r="D26" s="166"/>
      <c r="E26" s="169"/>
      <c r="F26" s="171"/>
      <c r="G26" s="171">
        <f>SUMIF(AE27:AE30,"&lt;&gt;NOR",G27:G30)</f>
        <v>0</v>
      </c>
      <c r="H26" s="171"/>
      <c r="I26" s="171">
        <f>SUM(I27:I30)</f>
        <v>8942.3100000000013</v>
      </c>
      <c r="J26" s="171"/>
      <c r="K26" s="171">
        <f>SUM(K27:K30)</f>
        <v>3333.75</v>
      </c>
      <c r="L26" s="171"/>
      <c r="M26" s="171">
        <f>SUM(M27:M30)</f>
        <v>0</v>
      </c>
      <c r="N26" s="166"/>
      <c r="O26" s="166">
        <f>SUM(O27:O30)</f>
        <v>6.1449999999999998E-2</v>
      </c>
      <c r="P26" s="166"/>
      <c r="Q26" s="166">
        <f>SUM(Q27:Q30)</f>
        <v>0</v>
      </c>
      <c r="R26" s="166"/>
      <c r="S26" s="166"/>
      <c r="T26" s="167"/>
      <c r="U26" s="166">
        <f>SUM(U27:U30)</f>
        <v>6.65</v>
      </c>
      <c r="AE26" t="s">
        <v>98</v>
      </c>
    </row>
    <row r="27" spans="1:60" ht="22.5" outlineLevel="1" x14ac:dyDescent="0.2">
      <c r="A27" s="155">
        <v>9</v>
      </c>
      <c r="B27" s="162" t="s">
        <v>127</v>
      </c>
      <c r="C27" s="185" t="s">
        <v>128</v>
      </c>
      <c r="D27" s="164" t="s">
        <v>101</v>
      </c>
      <c r="E27" s="168">
        <v>17.5</v>
      </c>
      <c r="F27" s="170"/>
      <c r="G27" s="170"/>
      <c r="H27" s="170">
        <v>478.63</v>
      </c>
      <c r="I27" s="170">
        <f>ROUND(E27*H27,2)</f>
        <v>8376.0300000000007</v>
      </c>
      <c r="J27" s="170">
        <v>190.5</v>
      </c>
      <c r="K27" s="170">
        <f>ROUND(E27*J27,2)</f>
        <v>3333.75</v>
      </c>
      <c r="L27" s="170">
        <v>0</v>
      </c>
      <c r="M27" s="170">
        <f>G27*(1+L27/100)</f>
        <v>0</v>
      </c>
      <c r="N27" s="164">
        <v>3.46E-3</v>
      </c>
      <c r="O27" s="164">
        <f>ROUND(E27*N27,5)</f>
        <v>6.055E-2</v>
      </c>
      <c r="P27" s="164">
        <v>0</v>
      </c>
      <c r="Q27" s="164">
        <f>ROUND(E27*P27,5)</f>
        <v>0</v>
      </c>
      <c r="R27" s="164"/>
      <c r="S27" s="164"/>
      <c r="T27" s="165">
        <v>0.38</v>
      </c>
      <c r="U27" s="164">
        <f>ROUND(E27*T27,2)</f>
        <v>6.65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106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/>
      <c r="B28" s="162"/>
      <c r="C28" s="241" t="s">
        <v>129</v>
      </c>
      <c r="D28" s="242"/>
      <c r="E28" s="243"/>
      <c r="F28" s="244"/>
      <c r="G28" s="245"/>
      <c r="H28" s="170"/>
      <c r="I28" s="170"/>
      <c r="J28" s="170"/>
      <c r="K28" s="170"/>
      <c r="L28" s="170"/>
      <c r="M28" s="170"/>
      <c r="N28" s="164"/>
      <c r="O28" s="164"/>
      <c r="P28" s="164"/>
      <c r="Q28" s="164"/>
      <c r="R28" s="164"/>
      <c r="S28" s="164"/>
      <c r="T28" s="165"/>
      <c r="U28" s="164"/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108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7" t="str">
        <f>C28</f>
        <v>třída zátěžě 32,včetně rastru na dvojitou podlahu (5 m2)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/>
      <c r="B29" s="162"/>
      <c r="C29" s="241" t="s">
        <v>130</v>
      </c>
      <c r="D29" s="242"/>
      <c r="E29" s="243"/>
      <c r="F29" s="244"/>
      <c r="G29" s="245"/>
      <c r="H29" s="170"/>
      <c r="I29" s="170"/>
      <c r="J29" s="170"/>
      <c r="K29" s="170"/>
      <c r="L29" s="170"/>
      <c r="M29" s="170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108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7" t="str">
        <f>C29</f>
        <v>17,5 m2 ztratné 5%</v>
      </c>
      <c r="BB29" s="154"/>
      <c r="BC29" s="154"/>
      <c r="BD29" s="154"/>
      <c r="BE29" s="154"/>
      <c r="BF29" s="154"/>
      <c r="BG29" s="154"/>
      <c r="BH29" s="154"/>
    </row>
    <row r="30" spans="1:60" ht="22.5" outlineLevel="1" x14ac:dyDescent="0.2">
      <c r="A30" s="179">
        <v>10</v>
      </c>
      <c r="B30" s="180" t="s">
        <v>131</v>
      </c>
      <c r="C30" s="187" t="s">
        <v>132</v>
      </c>
      <c r="D30" s="181" t="s">
        <v>133</v>
      </c>
      <c r="E30" s="182">
        <v>18</v>
      </c>
      <c r="F30" s="183"/>
      <c r="G30" s="183"/>
      <c r="H30" s="183">
        <v>31.46</v>
      </c>
      <c r="I30" s="183">
        <f>ROUND(E30*H30,2)</f>
        <v>566.28</v>
      </c>
      <c r="J30" s="183">
        <v>0</v>
      </c>
      <c r="K30" s="183">
        <f>ROUND(E30*J30,2)</f>
        <v>0</v>
      </c>
      <c r="L30" s="183">
        <v>0</v>
      </c>
      <c r="M30" s="183">
        <f>G30*(1+L30/100)</f>
        <v>0</v>
      </c>
      <c r="N30" s="181">
        <v>5.0000000000000002E-5</v>
      </c>
      <c r="O30" s="181">
        <f>ROUND(E30*N30,5)</f>
        <v>8.9999999999999998E-4</v>
      </c>
      <c r="P30" s="181">
        <v>0</v>
      </c>
      <c r="Q30" s="181">
        <f>ROUND(E30*P30,5)</f>
        <v>0</v>
      </c>
      <c r="R30" s="181"/>
      <c r="S30" s="181"/>
      <c r="T30" s="184">
        <v>0</v>
      </c>
      <c r="U30" s="181">
        <f>ROUND(E30*T30,2)</f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123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6"/>
      <c r="B31" s="7" t="s">
        <v>134</v>
      </c>
      <c r="C31" s="188" t="s">
        <v>134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C31">
        <v>15</v>
      </c>
      <c r="AD31">
        <v>21</v>
      </c>
    </row>
    <row r="32" spans="1:60" x14ac:dyDescent="0.2">
      <c r="C32" s="189"/>
      <c r="AE32" t="s">
        <v>135</v>
      </c>
    </row>
  </sheetData>
  <mergeCells count="10">
    <mergeCell ref="C20:G20"/>
    <mergeCell ref="C24:G24"/>
    <mergeCell ref="C28:G28"/>
    <mergeCell ref="C29:G29"/>
    <mergeCell ref="A1:G1"/>
    <mergeCell ref="C2:G2"/>
    <mergeCell ref="C3:G3"/>
    <mergeCell ref="C4:G4"/>
    <mergeCell ref="C12:G12"/>
    <mergeCell ref="C13:G1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Ženčák Petr</dc:creator>
  <cp:lastModifiedBy>Skřeček Jiří</cp:lastModifiedBy>
  <cp:lastPrinted>2014-02-28T09:52:57Z</cp:lastPrinted>
  <dcterms:created xsi:type="dcterms:W3CDTF">2009-04-08T07:15:50Z</dcterms:created>
  <dcterms:modified xsi:type="dcterms:W3CDTF">2021-12-02T05:48:47Z</dcterms:modified>
</cp:coreProperties>
</file>